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car Catellanos\Downloads\Tabulados versión final 17.10..2024\"/>
    </mc:Choice>
  </mc:AlternateContent>
  <xr:revisionPtr revIDLastSave="0" documentId="13_ncr:1_{C2A4BD7E-2DC9-4EEB-84C1-604E0785423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arátula" sheetId="5" r:id="rId1"/>
    <sheet name="Cuadro01" sheetId="1" r:id="rId2"/>
    <sheet name="Cuadro02" sheetId="8" r:id="rId3"/>
    <sheet name="Cuadro03" sheetId="3" r:id="rId4"/>
    <sheet name="Cuadro04" sheetId="6" r:id="rId5"/>
    <sheet name="Cuadro05" sheetId="7" r:id="rId6"/>
  </sheets>
  <definedNames>
    <definedName name="_xlnm.Print_Area" localSheetId="0">Carátula!$A$1:$I$7</definedName>
  </definedNames>
  <calcPr calcId="191029"/>
</workbook>
</file>

<file path=xl/calcChain.xml><?xml version="1.0" encoding="utf-8"?>
<calcChain xmlns="http://schemas.openxmlformats.org/spreadsheetml/2006/main">
  <c r="V10" i="3" l="1"/>
  <c r="P10" i="3"/>
  <c r="J10" i="3"/>
  <c r="A40" i="6"/>
  <c r="G10" i="3" l="1"/>
  <c r="M10" i="3"/>
  <c r="S10" i="3"/>
  <c r="F36" i="7"/>
  <c r="F34" i="7"/>
  <c r="G34" i="7" s="1"/>
  <c r="V12" i="3"/>
  <c r="P13" i="3"/>
  <c r="F30" i="7"/>
  <c r="G30" i="7" s="1"/>
  <c r="F18" i="7"/>
  <c r="G18" i="7" s="1"/>
  <c r="F35" i="7"/>
  <c r="G35" i="7" s="1"/>
  <c r="F13" i="7"/>
  <c r="G13" i="7" s="1"/>
  <c r="F25" i="7"/>
  <c r="G25" i="7" s="1"/>
  <c r="F37" i="7"/>
  <c r="G37" i="7" s="1"/>
  <c r="S22" i="3"/>
  <c r="S26" i="3"/>
  <c r="D10" i="7"/>
  <c r="D7" i="7" s="1"/>
  <c r="E10" i="7" s="1"/>
  <c r="F33" i="7"/>
  <c r="G33" i="7" s="1"/>
  <c r="M11" i="3"/>
  <c r="S30" i="3"/>
  <c r="F26" i="7"/>
  <c r="G26" i="7" s="1"/>
  <c r="F12" i="7"/>
  <c r="G12" i="7" s="1"/>
  <c r="F22" i="7"/>
  <c r="G22" i="7" s="1"/>
  <c r="F21" i="7"/>
  <c r="G21" i="7" s="1"/>
  <c r="G36" i="7"/>
  <c r="F27" i="7"/>
  <c r="G27" i="7" s="1"/>
  <c r="M12" i="3"/>
  <c r="S13" i="3"/>
  <c r="M18" i="3"/>
  <c r="G19" i="3"/>
  <c r="S24" i="3"/>
  <c r="F17" i="7"/>
  <c r="G17" i="7" s="1"/>
  <c r="F19" i="7"/>
  <c r="G19" i="7" s="1"/>
  <c r="F14" i="7"/>
  <c r="G14" i="7" s="1"/>
  <c r="J16" i="3"/>
  <c r="B24" i="3"/>
  <c r="V16" i="3"/>
  <c r="P18" i="3"/>
  <c r="J27" i="3"/>
  <c r="G14" i="3"/>
  <c r="S20" i="3"/>
  <c r="G22" i="3"/>
  <c r="F20" i="7"/>
  <c r="G20" i="7" s="1"/>
  <c r="F29" i="7"/>
  <c r="G29" i="7" s="1"/>
  <c r="F28" i="7"/>
  <c r="G28" i="7" s="1"/>
  <c r="J14" i="3"/>
  <c r="J18" i="3"/>
  <c r="P19" i="3"/>
  <c r="J20" i="3"/>
  <c r="P24" i="3"/>
  <c r="P29" i="3"/>
  <c r="V30" i="3"/>
  <c r="S11" i="3"/>
  <c r="S29" i="3"/>
  <c r="S14" i="3"/>
  <c r="J12" i="3"/>
  <c r="M19" i="3"/>
  <c r="M21" i="3"/>
  <c r="V27" i="3"/>
  <c r="P28" i="3"/>
  <c r="S27" i="3"/>
  <c r="M16" i="3"/>
  <c r="P22" i="3"/>
  <c r="C10" i="3"/>
  <c r="G30" i="3"/>
  <c r="G29" i="3"/>
  <c r="M14" i="3"/>
  <c r="B16" i="3"/>
  <c r="V20" i="3"/>
  <c r="P21" i="3"/>
  <c r="B26" i="3"/>
  <c r="S28" i="3"/>
  <c r="C16" i="3"/>
  <c r="C26" i="3"/>
  <c r="P27" i="3"/>
  <c r="V11" i="3"/>
  <c r="P12" i="3"/>
  <c r="S19" i="3"/>
  <c r="M20" i="3"/>
  <c r="B10" i="3"/>
  <c r="V26" i="3"/>
  <c r="P11" i="3"/>
  <c r="C18" i="3"/>
  <c r="J19" i="3"/>
  <c r="G24" i="3"/>
  <c r="C24" i="3"/>
  <c r="G12" i="3"/>
  <c r="M27" i="3"/>
  <c r="S21" i="3"/>
  <c r="G18" i="3"/>
  <c r="V29" i="3"/>
  <c r="S12" i="3"/>
  <c r="J26" i="3"/>
  <c r="V14" i="3"/>
  <c r="B18" i="3"/>
  <c r="J13" i="3"/>
  <c r="P16" i="3"/>
  <c r="V19" i="3"/>
  <c r="J24" i="3"/>
  <c r="G28" i="3"/>
  <c r="M30" i="3"/>
  <c r="M13" i="3"/>
  <c r="G16" i="3"/>
  <c r="S16" i="3"/>
  <c r="V18" i="3"/>
  <c r="G20" i="3"/>
  <c r="J21" i="3"/>
  <c r="M22" i="3"/>
  <c r="M24" i="3"/>
  <c r="G27" i="3"/>
  <c r="J28" i="3"/>
  <c r="M29" i="3"/>
  <c r="P30" i="3"/>
  <c r="S18" i="3"/>
  <c r="J22" i="3"/>
  <c r="V24" i="3"/>
  <c r="J29" i="3"/>
  <c r="J11" i="3"/>
  <c r="P14" i="3"/>
  <c r="V21" i="3"/>
  <c r="P26" i="3"/>
  <c r="V28" i="3"/>
  <c r="G21" i="3"/>
  <c r="V22" i="3"/>
  <c r="G11" i="3"/>
  <c r="V13" i="3"/>
  <c r="P20" i="3"/>
  <c r="M26" i="3"/>
  <c r="G26" i="3"/>
  <c r="M28" i="3"/>
  <c r="G13" i="3"/>
  <c r="J30" i="3"/>
  <c r="A39" i="7"/>
  <c r="A30" i="8"/>
  <c r="H10" i="7"/>
  <c r="H7" i="7" s="1"/>
  <c r="D10" i="3" l="1"/>
  <c r="D26" i="3"/>
  <c r="D24" i="3"/>
  <c r="D16" i="3"/>
  <c r="D18" i="3"/>
  <c r="E17" i="8"/>
  <c r="E15" i="8" s="1"/>
  <c r="D17" i="8"/>
  <c r="D15" i="8" s="1"/>
  <c r="F9" i="8"/>
  <c r="E25" i="8" l="1"/>
  <c r="E23" i="8" s="1"/>
  <c r="E6" i="8" s="1"/>
  <c r="D9" i="8"/>
  <c r="F17" i="8"/>
  <c r="F15" i="8" s="1"/>
  <c r="F25" i="8"/>
  <c r="F23" i="8" s="1"/>
  <c r="E9" i="8"/>
  <c r="G10" i="8"/>
  <c r="M10" i="8"/>
  <c r="H9" i="8"/>
  <c r="G18" i="8"/>
  <c r="H17" i="8"/>
  <c r="M18" i="8"/>
  <c r="N11" i="8"/>
  <c r="I25" i="8"/>
  <c r="N26" i="8"/>
  <c r="C9" i="8"/>
  <c r="B10" i="8"/>
  <c r="B11" i="8"/>
  <c r="B12" i="8"/>
  <c r="B13" i="8"/>
  <c r="B18" i="8"/>
  <c r="C17" i="8"/>
  <c r="B19" i="8"/>
  <c r="B20" i="8"/>
  <c r="B21" i="8"/>
  <c r="C25" i="8"/>
  <c r="B26" i="8"/>
  <c r="B27" i="8"/>
  <c r="B28" i="8"/>
  <c r="B29" i="8"/>
  <c r="D25" i="8"/>
  <c r="D23" i="8" s="1"/>
  <c r="D6" i="8" s="1"/>
  <c r="G13" i="8"/>
  <c r="M13" i="8"/>
  <c r="G20" i="8"/>
  <c r="M20" i="8"/>
  <c r="M21" i="8"/>
  <c r="G21" i="8"/>
  <c r="G26" i="8"/>
  <c r="M26" i="8"/>
  <c r="H25" i="8"/>
  <c r="G27" i="8"/>
  <c r="M27" i="8"/>
  <c r="G28" i="8"/>
  <c r="M28" i="8"/>
  <c r="M29" i="8"/>
  <c r="G29" i="8"/>
  <c r="M12" i="8"/>
  <c r="G12" i="8"/>
  <c r="N20" i="8"/>
  <c r="N27" i="8"/>
  <c r="N28" i="8"/>
  <c r="N29" i="8"/>
  <c r="M11" i="8"/>
  <c r="G11" i="8"/>
  <c r="N12" i="8"/>
  <c r="N19" i="8"/>
  <c r="O12" i="8"/>
  <c r="O13" i="8"/>
  <c r="J17" i="8"/>
  <c r="O18" i="8"/>
  <c r="O19" i="8"/>
  <c r="O20" i="8"/>
  <c r="O21" i="8"/>
  <c r="O26" i="8"/>
  <c r="J25" i="8"/>
  <c r="O27" i="8"/>
  <c r="O28" i="8"/>
  <c r="O29" i="8"/>
  <c r="G19" i="8"/>
  <c r="M19" i="8"/>
  <c r="N10" i="8"/>
  <c r="I9" i="8"/>
  <c r="N13" i="8"/>
  <c r="N18" i="8"/>
  <c r="I17" i="8"/>
  <c r="N21" i="8"/>
  <c r="O10" i="8"/>
  <c r="J9" i="8"/>
  <c r="O11" i="8"/>
  <c r="K9" i="8"/>
  <c r="P9" i="8" s="1"/>
  <c r="P10" i="8"/>
  <c r="P11" i="8"/>
  <c r="P12" i="8"/>
  <c r="P13" i="8"/>
  <c r="P18" i="8"/>
  <c r="K17" i="8"/>
  <c r="P19" i="8"/>
  <c r="P20" i="8"/>
  <c r="P21" i="8"/>
  <c r="P26" i="8"/>
  <c r="K25" i="8"/>
  <c r="P27" i="8"/>
  <c r="P28" i="8"/>
  <c r="P29" i="8"/>
  <c r="O9" i="8" l="1"/>
  <c r="L29" i="8"/>
  <c r="V7" i="3"/>
  <c r="N9" i="8"/>
  <c r="B9" i="8"/>
  <c r="M7" i="3"/>
  <c r="F6" i="8"/>
  <c r="L19" i="8"/>
  <c r="L28" i="8"/>
  <c r="L20" i="8"/>
  <c r="P7" i="3"/>
  <c r="L18" i="8"/>
  <c r="S7" i="3"/>
  <c r="L21" i="8"/>
  <c r="K23" i="8"/>
  <c r="P23" i="8" s="1"/>
  <c r="P25" i="8"/>
  <c r="I15" i="8"/>
  <c r="N17" i="8"/>
  <c r="O17" i="8"/>
  <c r="J15" i="8"/>
  <c r="M17" i="8"/>
  <c r="G17" i="8"/>
  <c r="H15" i="8"/>
  <c r="C23" i="8"/>
  <c r="B25" i="8"/>
  <c r="B23" i="8" s="1"/>
  <c r="J23" i="8"/>
  <c r="O23" i="8" s="1"/>
  <c r="O25" i="8"/>
  <c r="L27" i="8"/>
  <c r="G9" i="8"/>
  <c r="M9" i="8"/>
  <c r="L12" i="8"/>
  <c r="M25" i="8"/>
  <c r="H23" i="8"/>
  <c r="G25" i="8"/>
  <c r="L13" i="8"/>
  <c r="L10" i="8"/>
  <c r="K15" i="8"/>
  <c r="P17" i="8"/>
  <c r="L11" i="8"/>
  <c r="L26" i="8"/>
  <c r="C15" i="8"/>
  <c r="B17" i="8"/>
  <c r="B15" i="8" s="1"/>
  <c r="I23" i="8"/>
  <c r="N23" i="8" s="1"/>
  <c r="N25" i="8"/>
  <c r="B6" i="8" l="1"/>
  <c r="L9" i="8"/>
  <c r="C6" i="8"/>
  <c r="M23" i="8"/>
  <c r="P15" i="8"/>
  <c r="K6" i="8"/>
  <c r="P6" i="8" s="1"/>
  <c r="O15" i="8"/>
  <c r="J6" i="8"/>
  <c r="O6" i="8" s="1"/>
  <c r="G23" i="8"/>
  <c r="L23" i="8" s="1"/>
  <c r="L25" i="8"/>
  <c r="N15" i="8"/>
  <c r="I6" i="8"/>
  <c r="N6" i="8" s="1"/>
  <c r="M15" i="8"/>
  <c r="H6" i="8"/>
  <c r="G15" i="8"/>
  <c r="L17" i="8"/>
  <c r="M6" i="8" l="1"/>
  <c r="L15" i="8"/>
  <c r="G6" i="8"/>
  <c r="L6" i="8" s="1"/>
  <c r="M11" i="6" l="1"/>
  <c r="M8" i="6" s="1"/>
  <c r="L11" i="6"/>
  <c r="L8" i="6" s="1"/>
  <c r="K11" i="6"/>
  <c r="K8" i="6" s="1"/>
  <c r="J11" i="6"/>
  <c r="J8" i="6" s="1"/>
  <c r="I11" i="6"/>
  <c r="I8" i="6" s="1"/>
  <c r="H11" i="6"/>
  <c r="H8" i="6" s="1"/>
  <c r="G11" i="6"/>
  <c r="G8" i="6" s="1"/>
  <c r="F11" i="6"/>
  <c r="F8" i="6" s="1"/>
  <c r="E11" i="6"/>
  <c r="E8" i="6" s="1"/>
  <c r="D11" i="6"/>
  <c r="D8" i="6" s="1"/>
  <c r="C11" i="6"/>
  <c r="C8" i="6" s="1"/>
  <c r="B11" i="6"/>
  <c r="B8" i="6" s="1"/>
  <c r="B30" i="3"/>
  <c r="B29" i="3"/>
  <c r="B28" i="3"/>
  <c r="B27" i="3"/>
  <c r="B22" i="3"/>
  <c r="B21" i="3"/>
  <c r="B20" i="3"/>
  <c r="B19" i="3"/>
  <c r="B14" i="3"/>
  <c r="B13" i="3"/>
  <c r="B12" i="3"/>
  <c r="B11" i="3"/>
  <c r="B7" i="3"/>
  <c r="J7" i="3" l="1"/>
  <c r="C7" i="3"/>
  <c r="D7" i="3" s="1"/>
  <c r="G7" i="3"/>
  <c r="C11" i="3"/>
  <c r="D11" i="3" s="1"/>
  <c r="C27" i="3"/>
  <c r="D27" i="3" s="1"/>
  <c r="C14" i="3"/>
  <c r="D14" i="3" s="1"/>
  <c r="C12" i="3"/>
  <c r="D12" i="3" s="1"/>
  <c r="C21" i="3"/>
  <c r="D21" i="3" s="1"/>
  <c r="C30" i="3"/>
  <c r="D30" i="3" s="1"/>
  <c r="C20" i="3"/>
  <c r="D20" i="3" s="1"/>
  <c r="C13" i="3"/>
  <c r="D13" i="3" s="1"/>
  <c r="C29" i="3"/>
  <c r="D29" i="3" s="1"/>
  <c r="C19" i="3"/>
  <c r="D19" i="3" s="1"/>
  <c r="C22" i="3"/>
  <c r="D22" i="3" s="1"/>
  <c r="C28" i="3"/>
  <c r="D28" i="3" s="1"/>
  <c r="B10" i="7" l="1"/>
  <c r="K10" i="7" l="1"/>
  <c r="B7" i="7"/>
  <c r="F11" i="7"/>
  <c r="I10" i="7"/>
  <c r="F10" i="7" l="1"/>
  <c r="J10" i="7" s="1"/>
  <c r="C21" i="7"/>
  <c r="C20" i="7"/>
  <c r="C27" i="7"/>
  <c r="C29" i="7"/>
  <c r="C26" i="7"/>
  <c r="C37" i="7"/>
  <c r="C22" i="7"/>
  <c r="C18" i="7"/>
  <c r="C17" i="7"/>
  <c r="C33" i="7"/>
  <c r="C35" i="7"/>
  <c r="C28" i="7"/>
  <c r="C36" i="7"/>
  <c r="C30" i="7"/>
  <c r="C19" i="7"/>
  <c r="C34" i="7"/>
  <c r="C25" i="7"/>
  <c r="C13" i="7"/>
  <c r="C12" i="7"/>
  <c r="C14" i="7"/>
  <c r="C11" i="7"/>
  <c r="E7" i="7"/>
  <c r="C10" i="7"/>
  <c r="I7" i="7"/>
  <c r="G11" i="7"/>
  <c r="K7" i="7"/>
  <c r="C7" i="7" l="1"/>
  <c r="L10" i="7"/>
  <c r="G10" i="7"/>
  <c r="F7" i="7"/>
  <c r="J7" i="7" l="1"/>
  <c r="G7" i="7"/>
  <c r="L7" i="7"/>
</calcChain>
</file>

<file path=xl/sharedStrings.xml><?xml version="1.0" encoding="utf-8"?>
<sst xmlns="http://schemas.openxmlformats.org/spreadsheetml/2006/main" count="224" uniqueCount="95">
  <si>
    <t>Sexo</t>
  </si>
  <si>
    <t>Total</t>
  </si>
  <si>
    <t>Hombre</t>
  </si>
  <si>
    <t>Mujer</t>
  </si>
  <si>
    <t>AEP</t>
  </si>
  <si>
    <t>Hombres</t>
  </si>
  <si>
    <t>Rangos de Edad</t>
  </si>
  <si>
    <t>Categorias</t>
  </si>
  <si>
    <t>Asistencia</t>
  </si>
  <si>
    <t>Tasa de Cobertura</t>
  </si>
  <si>
    <t>Primer Grado</t>
  </si>
  <si>
    <t>Segundo Grado</t>
  </si>
  <si>
    <t>Tercer Grado</t>
  </si>
  <si>
    <t>Cuarto Grado</t>
  </si>
  <si>
    <t>Quinto Grado</t>
  </si>
  <si>
    <t>Sexto Grado</t>
  </si>
  <si>
    <t>06 - 10 Años</t>
  </si>
  <si>
    <t>07 - 11 Años</t>
  </si>
  <si>
    <t>8 - 12 Años</t>
  </si>
  <si>
    <t>09 - 13 Años</t>
  </si>
  <si>
    <t>10 - 14 Años</t>
  </si>
  <si>
    <t>11 - 15 Años</t>
  </si>
  <si>
    <t>TR /1</t>
  </si>
  <si>
    <t>San Pedro Sula</t>
  </si>
  <si>
    <t>Resto Urbano</t>
  </si>
  <si>
    <t>Rural</t>
  </si>
  <si>
    <t>Dominio</t>
  </si>
  <si>
    <t>Asiste</t>
  </si>
  <si>
    <t>Repite</t>
  </si>
  <si>
    <t>Distrito Central</t>
  </si>
  <si>
    <t>Categorías</t>
  </si>
  <si>
    <t>Matricula año anterior</t>
  </si>
  <si>
    <t>No matriculado el año actual</t>
  </si>
  <si>
    <t>Condición laboral</t>
  </si>
  <si>
    <t>Solo Trabaja</t>
  </si>
  <si>
    <t>Ni trabaja, Ni estudia</t>
  </si>
  <si>
    <t>No.</t>
  </si>
  <si>
    <t>% /1</t>
  </si>
  <si>
    <t>Urbano</t>
  </si>
  <si>
    <t>Grado Escolar</t>
  </si>
  <si>
    <t>Quintil del Ingreso del hogar</t>
  </si>
  <si>
    <t>No declaran ingresos</t>
  </si>
  <si>
    <t>Nivel educativo del jefe</t>
  </si>
  <si>
    <t>Sin Nivel</t>
  </si>
  <si>
    <t>Secundaria</t>
  </si>
  <si>
    <t>Superior</t>
  </si>
  <si>
    <t>No sabe / No responde</t>
  </si>
  <si>
    <t>/1 Porcentaje por columna</t>
  </si>
  <si>
    <t>Evaluados</t>
  </si>
  <si>
    <t>Matricula</t>
  </si>
  <si>
    <t>Desertores</t>
  </si>
  <si>
    <t>Aprobaron</t>
  </si>
  <si>
    <t>No aprobaron</t>
  </si>
  <si>
    <t>% /2</t>
  </si>
  <si>
    <t>/2 Porcentaje por fila</t>
  </si>
  <si>
    <t>Total Nacional</t>
  </si>
  <si>
    <t>Quintil del Hogar</t>
  </si>
  <si>
    <t>Quintil 1</t>
  </si>
  <si>
    <t>Quintil 2</t>
  </si>
  <si>
    <t>Quintil 3</t>
  </si>
  <si>
    <t>Quintil 4</t>
  </si>
  <si>
    <t>Quintil 5</t>
  </si>
  <si>
    <t>No Declaran Ingresos</t>
  </si>
  <si>
    <t>De 15 - 18 Años</t>
  </si>
  <si>
    <t>De 19 - 24 Años</t>
  </si>
  <si>
    <t>De 25 - 29 Años</t>
  </si>
  <si>
    <t>De 30 - 35 Años</t>
  </si>
  <si>
    <t>De 36 - 44 Años</t>
  </si>
  <si>
    <t>De 45 - 59 Años</t>
  </si>
  <si>
    <t>De 60 Años y mas</t>
  </si>
  <si>
    <t>Categoría Ocupacional</t>
  </si>
  <si>
    <t>Asalariado</t>
  </si>
  <si>
    <t>Empleado Publico</t>
  </si>
  <si>
    <t>Empleado Privado</t>
  </si>
  <si>
    <t>Empleada Domestica</t>
  </si>
  <si>
    <t>Cuenta Propia</t>
  </si>
  <si>
    <t>Trabajador no Remunerado</t>
  </si>
  <si>
    <t>Inactivos</t>
  </si>
  <si>
    <t>AEP = Años de Estudio Promedio</t>
  </si>
  <si>
    <t>/1 TR :Tasa de Repitencia por Grados= Repitentes por grados / Poblacion que asiste por grado * 100</t>
  </si>
  <si>
    <t>3 - 5 Años</t>
  </si>
  <si>
    <t>6 - 11 Años</t>
  </si>
  <si>
    <t>12 - 14 Años</t>
  </si>
  <si>
    <t>15 - 17 Años</t>
  </si>
  <si>
    <t>Aprendiz</t>
  </si>
  <si>
    <t>Contratista Dependiente</t>
  </si>
  <si>
    <t>Fuente: Instituto Nacional de Estadística (INE).  LXXXI Encuesta Permanente de Hogares de Propósitos Múltiples, Junio 2024.</t>
  </si>
  <si>
    <t>Cuadro No. 2. Población de 3 a 17 años que asiste a un centro de enseñanza y tasa de cobertura, según dominio y sexo</t>
  </si>
  <si>
    <t>Mujeres</t>
  </si>
  <si>
    <t>Cuadro No. 1. Años de estudio promedio por sexo, según dominio, quintil de ingreso, rangos de edad y categoría ocupacional</t>
  </si>
  <si>
    <t>Cuadro No. 3. Población de 6 a 15 años que asiste, repite y tasa de repitencia en educación básica (1-6) por grado, según dominio y sexo</t>
  </si>
  <si>
    <t>Cuadro No. 4. Población total matriculada en básica (1-6) el año anterior y no matriculada en año actual, según dominio, grado escolar, quintil de ingreso y nivel educativo del jefe</t>
  </si>
  <si>
    <t>Básica (1-6)</t>
  </si>
  <si>
    <t>Cuadro No. 5. Población total matriculada en básica (1-6) el año anterior, por resultados obtenidos, según dominio, grado escolar, quintil de ingreso y nivel educativo del jefe</t>
  </si>
  <si>
    <t>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</si>
</sst>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L.&quot;\ #,##0_);\(&quot;L.&quot;\ #,##0\)"/>
    <numFmt numFmtId="166" formatCode="_(* #,##0.0_);_(* \(#,##0.0\);_(* &quot;-&quot;??_);_(@_)"/>
    <numFmt numFmtId="167" formatCode="_(* #,##0_);_(* \(#,##0\);_(* &quot;-&quot;??_);_(@_)"/>
    <numFmt numFmtId="168" formatCode="_ * #,##0.0_ ;_ * \-#,##0.0_ ;_ * &quot;-&quot;?_ ;_ @_ "/>
  </numFmts>
  <fonts count="7" x14ac:knownFonts="1">
    <font>
      <sz val="10"/>
      <name val="Arial"/>
    </font>
    <font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9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166" fontId="3" fillId="0" borderId="0" xfId="1" applyNumberFormat="1" applyFont="1"/>
    <xf numFmtId="166" fontId="4" fillId="0" borderId="0" xfId="1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left" indent="1"/>
    </xf>
    <xf numFmtId="166" fontId="4" fillId="0" borderId="0" xfId="1" applyNumberFormat="1" applyFont="1" applyBorder="1"/>
    <xf numFmtId="3" fontId="4" fillId="0" borderId="2" xfId="0" applyNumberFormat="1" applyFont="1" applyBorder="1" applyAlignment="1">
      <alignment horizontal="left" indent="1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center"/>
    </xf>
    <xf numFmtId="0" fontId="4" fillId="0" borderId="0" xfId="0" applyFont="1"/>
    <xf numFmtId="167" fontId="3" fillId="0" borderId="0" xfId="1" applyNumberFormat="1" applyFont="1"/>
    <xf numFmtId="167" fontId="4" fillId="0" borderId="0" xfId="1" applyNumberFormat="1" applyFont="1"/>
    <xf numFmtId="167" fontId="4" fillId="0" borderId="2" xfId="1" applyNumberFormat="1" applyFont="1" applyBorder="1"/>
    <xf numFmtId="166" fontId="3" fillId="0" borderId="0" xfId="1" applyNumberFormat="1" applyFont="1" applyAlignment="1"/>
    <xf numFmtId="166" fontId="4" fillId="0" borderId="0" xfId="1" applyNumberFormat="1" applyFont="1" applyAlignment="1"/>
    <xf numFmtId="166" fontId="4" fillId="0" borderId="2" xfId="1" applyNumberFormat="1" applyFont="1" applyBorder="1" applyAlignment="1"/>
    <xf numFmtId="167" fontId="4" fillId="0" borderId="0" xfId="0" applyNumberFormat="1" applyFont="1"/>
    <xf numFmtId="3" fontId="3" fillId="0" borderId="2" xfId="0" applyNumberFormat="1" applyFont="1" applyBorder="1" applyAlignment="1">
      <alignment horizontal="center"/>
    </xf>
    <xf numFmtId="167" fontId="3" fillId="0" borderId="0" xfId="2" applyNumberFormat="1" applyFont="1"/>
    <xf numFmtId="166" fontId="3" fillId="0" borderId="0" xfId="2" applyNumberFormat="1" applyFont="1"/>
    <xf numFmtId="167" fontId="4" fillId="0" borderId="0" xfId="2" applyNumberFormat="1" applyFont="1"/>
    <xf numFmtId="166" fontId="4" fillId="0" borderId="0" xfId="2" applyNumberFormat="1" applyFont="1"/>
    <xf numFmtId="166" fontId="4" fillId="0" borderId="2" xfId="2" applyNumberFormat="1" applyFont="1" applyBorder="1"/>
    <xf numFmtId="0" fontId="4" fillId="0" borderId="2" xfId="0" applyFont="1" applyBorder="1"/>
    <xf numFmtId="0" fontId="2" fillId="0" borderId="0" xfId="0" applyFont="1" applyAlignment="1">
      <alignment horizontal="left" indent="1"/>
    </xf>
    <xf numFmtId="3" fontId="3" fillId="0" borderId="3" xfId="0" applyNumberFormat="1" applyFont="1" applyBorder="1" applyAlignment="1">
      <alignment horizontal="center" vertical="center" wrapText="1"/>
    </xf>
    <xf numFmtId="167" fontId="3" fillId="0" borderId="0" xfId="4" applyNumberFormat="1" applyFont="1"/>
    <xf numFmtId="166" fontId="3" fillId="0" borderId="0" xfId="4" applyNumberFormat="1" applyFont="1"/>
    <xf numFmtId="167" fontId="4" fillId="0" borderId="0" xfId="4" applyNumberFormat="1" applyFont="1"/>
    <xf numFmtId="166" fontId="4" fillId="0" borderId="0" xfId="4" applyNumberFormat="1" applyFont="1"/>
    <xf numFmtId="166" fontId="4" fillId="0" borderId="2" xfId="4" applyNumberFormat="1" applyFont="1" applyBorder="1"/>
    <xf numFmtId="166" fontId="4" fillId="0" borderId="0" xfId="0" applyNumberFormat="1" applyFont="1"/>
    <xf numFmtId="3" fontId="3" fillId="0" borderId="0" xfId="48" applyNumberFormat="1" applyFont="1"/>
    <xf numFmtId="3" fontId="4" fillId="0" borderId="0" xfId="48" applyNumberFormat="1" applyFont="1" applyAlignment="1">
      <alignment horizontal="left" indent="1"/>
    </xf>
    <xf numFmtId="3" fontId="4" fillId="0" borderId="0" xfId="48" applyNumberFormat="1" applyFont="1" applyAlignment="1">
      <alignment horizontal="left" indent="2"/>
    </xf>
    <xf numFmtId="3" fontId="4" fillId="0" borderId="0" xfId="48" applyNumberFormat="1" applyFont="1"/>
    <xf numFmtId="3" fontId="3" fillId="0" borderId="0" xfId="6" applyNumberFormat="1" applyFont="1"/>
    <xf numFmtId="3" fontId="4" fillId="0" borderId="0" xfId="6" applyNumberFormat="1" applyFont="1" applyAlignment="1">
      <alignment horizontal="left" indent="1"/>
    </xf>
    <xf numFmtId="3" fontId="4" fillId="0" borderId="0" xfId="6" applyNumberFormat="1" applyFont="1" applyAlignment="1">
      <alignment horizontal="left" indent="2"/>
    </xf>
    <xf numFmtId="3" fontId="4" fillId="0" borderId="0" xfId="6" applyNumberFormat="1" applyFont="1"/>
    <xf numFmtId="3" fontId="4" fillId="0" borderId="2" xfId="6" applyNumberFormat="1" applyFont="1" applyBorder="1" applyAlignment="1">
      <alignment horizontal="left" indent="1"/>
    </xf>
    <xf numFmtId="3" fontId="3" fillId="0" borderId="0" xfId="16" applyNumberFormat="1" applyFont="1"/>
    <xf numFmtId="3" fontId="4" fillId="0" borderId="0" xfId="16" applyNumberFormat="1" applyFont="1" applyAlignment="1">
      <alignment horizontal="left" indent="1"/>
    </xf>
    <xf numFmtId="3" fontId="4" fillId="0" borderId="0" xfId="16" applyNumberFormat="1" applyFont="1" applyAlignment="1">
      <alignment horizontal="left" indent="2"/>
    </xf>
    <xf numFmtId="3" fontId="4" fillId="0" borderId="0" xfId="16" applyNumberFormat="1" applyFont="1"/>
    <xf numFmtId="15" fontId="4" fillId="0" borderId="0" xfId="16" applyNumberFormat="1" applyFont="1"/>
    <xf numFmtId="49" fontId="4" fillId="0" borderId="0" xfId="16" applyNumberFormat="1" applyFont="1" applyAlignment="1">
      <alignment horizontal="left" indent="1"/>
    </xf>
    <xf numFmtId="15" fontId="3" fillId="0" borderId="0" xfId="21" applyNumberFormat="1" applyFont="1" applyAlignment="1">
      <alignment vertical="center" wrapText="1"/>
    </xf>
    <xf numFmtId="3" fontId="4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4" fillId="0" borderId="2" xfId="48" applyNumberFormat="1" applyFont="1" applyBorder="1" applyAlignment="1">
      <alignment horizontal="left" indent="1"/>
    </xf>
    <xf numFmtId="168" fontId="4" fillId="0" borderId="0" xfId="0" applyNumberFormat="1" applyFont="1"/>
    <xf numFmtId="167" fontId="3" fillId="0" borderId="0" xfId="2" applyNumberFormat="1" applyFont="1" applyFill="1"/>
    <xf numFmtId="166" fontId="3" fillId="0" borderId="0" xfId="2" applyNumberFormat="1" applyFont="1" applyFill="1"/>
    <xf numFmtId="167" fontId="3" fillId="0" borderId="0" xfId="4" applyNumberFormat="1" applyFont="1" applyFill="1"/>
    <xf numFmtId="166" fontId="3" fillId="0" borderId="0" xfId="4" applyNumberFormat="1" applyFont="1" applyFill="1"/>
    <xf numFmtId="0" fontId="3" fillId="0" borderId="0" xfId="0" applyFont="1"/>
    <xf numFmtId="0" fontId="4" fillId="0" borderId="0" xfId="11" applyFont="1" applyAlignment="1">
      <alignment horizontal="left" wrapText="1" indent="1"/>
    </xf>
    <xf numFmtId="3" fontId="4" fillId="0" borderId="2" xfId="0" applyNumberFormat="1" applyFont="1" applyBorder="1"/>
    <xf numFmtId="166" fontId="4" fillId="0" borderId="0" xfId="1" applyNumberFormat="1" applyFont="1" applyFill="1"/>
    <xf numFmtId="167" fontId="4" fillId="0" borderId="0" xfId="2" applyNumberFormat="1" applyFont="1" applyFill="1"/>
    <xf numFmtId="166" fontId="4" fillId="0" borderId="0" xfId="2" applyNumberFormat="1" applyFont="1" applyFill="1"/>
    <xf numFmtId="167" fontId="4" fillId="0" borderId="0" xfId="4" applyNumberFormat="1" applyFont="1" applyFill="1"/>
    <xf numFmtId="166" fontId="4" fillId="0" borderId="0" xfId="4" applyNumberFormat="1" applyFont="1" applyFill="1"/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0" xfId="39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0" xfId="53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5" fontId="3" fillId="0" borderId="0" xfId="21" applyNumberFormat="1" applyFont="1" applyAlignment="1">
      <alignment horizontal="center" vertical="center" wrapText="1"/>
    </xf>
    <xf numFmtId="15" fontId="3" fillId="0" borderId="0" xfId="30" applyNumberFormat="1" applyFont="1" applyAlignment="1">
      <alignment horizontal="center" vertical="center" wrapText="1"/>
    </xf>
  </cellXfs>
  <cellStyles count="58">
    <cellStyle name="Millares" xfId="1" builtinId="3"/>
    <cellStyle name="Millares 2" xfId="2" xr:uid="{00000000-0005-0000-0000-000001000000}"/>
    <cellStyle name="Millares 2 2" xfId="3" xr:uid="{00000000-0005-0000-0000-000002000000}"/>
    <cellStyle name="Millares 3" xfId="4" xr:uid="{00000000-0005-0000-0000-000003000000}"/>
    <cellStyle name="Millares 3 2" xfId="5" xr:uid="{00000000-0005-0000-0000-000004000000}"/>
    <cellStyle name="Normal" xfId="0" builtinId="0"/>
    <cellStyle name="Normal 10" xfId="6" xr:uid="{00000000-0005-0000-0000-000006000000}"/>
    <cellStyle name="Normal 10 2" xfId="7" xr:uid="{00000000-0005-0000-0000-000007000000}"/>
    <cellStyle name="Normal 10 3" xfId="8" xr:uid="{00000000-0005-0000-0000-000008000000}"/>
    <cellStyle name="Normal 10 4" xfId="9" xr:uid="{00000000-0005-0000-0000-000009000000}"/>
    <cellStyle name="Normal 10 5" xfId="10" xr:uid="{00000000-0005-0000-0000-00000A000000}"/>
    <cellStyle name="Normal 11" xfId="11" xr:uid="{00000000-0005-0000-0000-00000B000000}"/>
    <cellStyle name="Normal 11 2" xfId="12" xr:uid="{00000000-0005-0000-0000-00000C000000}"/>
    <cellStyle name="Normal 11 3" xfId="13" xr:uid="{00000000-0005-0000-0000-00000D000000}"/>
    <cellStyle name="Normal 11 4" xfId="14" xr:uid="{00000000-0005-0000-0000-00000E000000}"/>
    <cellStyle name="Normal 11 5" xfId="15" xr:uid="{00000000-0005-0000-0000-00000F000000}"/>
    <cellStyle name="Normal 12" xfId="16" xr:uid="{00000000-0005-0000-0000-000010000000}"/>
    <cellStyle name="Normal 12 2" xfId="17" xr:uid="{00000000-0005-0000-0000-000011000000}"/>
    <cellStyle name="Normal 12 3" xfId="18" xr:uid="{00000000-0005-0000-0000-000012000000}"/>
    <cellStyle name="Normal 12 4" xfId="19" xr:uid="{00000000-0005-0000-0000-000013000000}"/>
    <cellStyle name="Normal 12 5" xfId="20" xr:uid="{00000000-0005-0000-0000-000014000000}"/>
    <cellStyle name="Normal 13" xfId="21" xr:uid="{00000000-0005-0000-0000-000015000000}"/>
    <cellStyle name="Normal 13 2" xfId="22" xr:uid="{00000000-0005-0000-0000-000016000000}"/>
    <cellStyle name="Normal 13 3" xfId="23" xr:uid="{00000000-0005-0000-0000-000017000000}"/>
    <cellStyle name="Normal 13 4" xfId="24" xr:uid="{00000000-0005-0000-0000-000018000000}"/>
    <cellStyle name="Normal 13 5" xfId="25" xr:uid="{00000000-0005-0000-0000-000019000000}"/>
    <cellStyle name="Normal 16 2" xfId="26" xr:uid="{00000000-0005-0000-0000-00001A000000}"/>
    <cellStyle name="Normal 16 3" xfId="27" xr:uid="{00000000-0005-0000-0000-00001B000000}"/>
    <cellStyle name="Normal 16 4" xfId="28" xr:uid="{00000000-0005-0000-0000-00001C000000}"/>
    <cellStyle name="Normal 16 5" xfId="29" xr:uid="{00000000-0005-0000-0000-00001D000000}"/>
    <cellStyle name="Normal 17" xfId="30" xr:uid="{00000000-0005-0000-0000-00001E000000}"/>
    <cellStyle name="Normal 17 2" xfId="31" xr:uid="{00000000-0005-0000-0000-00001F000000}"/>
    <cellStyle name="Normal 17 3" xfId="32" xr:uid="{00000000-0005-0000-0000-000020000000}"/>
    <cellStyle name="Normal 17 4" xfId="33" xr:uid="{00000000-0005-0000-0000-000021000000}"/>
    <cellStyle name="Normal 17 5" xfId="34" xr:uid="{00000000-0005-0000-0000-000022000000}"/>
    <cellStyle name="Normal 2 2" xfId="35" xr:uid="{00000000-0005-0000-0000-000023000000}"/>
    <cellStyle name="Normal 2 3" xfId="36" xr:uid="{00000000-0005-0000-0000-000024000000}"/>
    <cellStyle name="Normal 2 4" xfId="37" xr:uid="{00000000-0005-0000-0000-000025000000}"/>
    <cellStyle name="Normal 2 5" xfId="38" xr:uid="{00000000-0005-0000-0000-000026000000}"/>
    <cellStyle name="Normal 3" xfId="39" xr:uid="{00000000-0005-0000-0000-000027000000}"/>
    <cellStyle name="Normal 3 2" xfId="40" xr:uid="{00000000-0005-0000-0000-000028000000}"/>
    <cellStyle name="Normal 3 3" xfId="41" xr:uid="{00000000-0005-0000-0000-000029000000}"/>
    <cellStyle name="Normal 3 4" xfId="42" xr:uid="{00000000-0005-0000-0000-00002A000000}"/>
    <cellStyle name="Normal 3 5" xfId="43" xr:uid="{00000000-0005-0000-0000-00002B000000}"/>
    <cellStyle name="Normal 6 2" xfId="44" xr:uid="{00000000-0005-0000-0000-00002C000000}"/>
    <cellStyle name="Normal 6 3" xfId="45" xr:uid="{00000000-0005-0000-0000-00002D000000}"/>
    <cellStyle name="Normal 6 4" xfId="46" xr:uid="{00000000-0005-0000-0000-00002E000000}"/>
    <cellStyle name="Normal 6 5" xfId="47" xr:uid="{00000000-0005-0000-0000-00002F000000}"/>
    <cellStyle name="Normal 8" xfId="48" xr:uid="{00000000-0005-0000-0000-000030000000}"/>
    <cellStyle name="Normal 8 2" xfId="49" xr:uid="{00000000-0005-0000-0000-000031000000}"/>
    <cellStyle name="Normal 8 3" xfId="50" xr:uid="{00000000-0005-0000-0000-000032000000}"/>
    <cellStyle name="Normal 8 4" xfId="51" xr:uid="{00000000-0005-0000-0000-000033000000}"/>
    <cellStyle name="Normal 8 5" xfId="52" xr:uid="{00000000-0005-0000-0000-000034000000}"/>
    <cellStyle name="Normal 9" xfId="53" xr:uid="{00000000-0005-0000-0000-000035000000}"/>
    <cellStyle name="Normal 9 2" xfId="54" xr:uid="{00000000-0005-0000-0000-000036000000}"/>
    <cellStyle name="Normal 9 3" xfId="55" xr:uid="{00000000-0005-0000-0000-000037000000}"/>
    <cellStyle name="Normal 9 4" xfId="56" xr:uid="{00000000-0005-0000-0000-000038000000}"/>
    <cellStyle name="Normal 9 5" xfId="57" xr:uid="{00000000-0005-0000-0000-00003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676275</xdr:colOff>
      <xdr:row>6</xdr:row>
      <xdr:rowOff>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1"/>
          <a:ext cx="6772275" cy="9525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EDUCACION</a:t>
          </a:r>
          <a:endParaRPr lang="es-ES" sz="4800" b="0" i="0" u="none" strike="noStrike" baseline="0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endParaRPr lang="es-ES" sz="4800" b="0" i="0" u="none" strike="noStrike" baseline="0">
            <a:solidFill>
              <a:srgbClr val="000000"/>
            </a:solidFill>
            <a:latin typeface="Comic Sans M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/>
  <dimension ref="A1"/>
  <sheetViews>
    <sheetView workbookViewId="0">
      <selection activeCell="C21" sqref="C21"/>
    </sheetView>
  </sheetViews>
  <sheetFormatPr baseColWidth="10" defaultRowHeight="13.2" x14ac:dyDescent="0.25"/>
  <sheetData/>
  <phoneticPr fontId="5" type="noConversion"/>
  <printOptions horizontalCentered="1" verticalCentered="1"/>
  <pageMargins left="1.3474015748031496" right="0.78740157480314965" top="0.98425196850393704" bottom="0.98425196850393704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D43"/>
  <sheetViews>
    <sheetView tabSelected="1" zoomScale="160" zoomScaleNormal="160" workbookViewId="0">
      <selection sqref="A1:D1"/>
    </sheetView>
  </sheetViews>
  <sheetFormatPr baseColWidth="10" defaultRowHeight="13.2" x14ac:dyDescent="0.25"/>
  <cols>
    <col min="1" max="1" width="26.5546875" customWidth="1"/>
    <col min="2" max="2" width="9.5546875" customWidth="1"/>
    <col min="3" max="3" width="7.44140625" customWidth="1"/>
    <col min="4" max="4" width="10.33203125" customWidth="1"/>
  </cols>
  <sheetData>
    <row r="1" spans="1:4" ht="36" customHeight="1" x14ac:dyDescent="0.25">
      <c r="A1" s="71" t="s">
        <v>89</v>
      </c>
      <c r="B1" s="71"/>
      <c r="C1" s="71"/>
      <c r="D1" s="71"/>
    </row>
    <row r="2" spans="1:4" x14ac:dyDescent="0.25">
      <c r="A2" s="3"/>
      <c r="B2" s="3"/>
      <c r="C2" s="3"/>
      <c r="D2" s="3"/>
    </row>
    <row r="3" spans="1:4" x14ac:dyDescent="0.25">
      <c r="A3" s="70" t="s">
        <v>7</v>
      </c>
      <c r="B3" s="5" t="s">
        <v>1</v>
      </c>
      <c r="C3" s="5" t="s">
        <v>5</v>
      </c>
      <c r="D3" s="5" t="s">
        <v>88</v>
      </c>
    </row>
    <row r="4" spans="1:4" x14ac:dyDescent="0.25">
      <c r="A4" s="70"/>
      <c r="B4" s="5" t="s">
        <v>4</v>
      </c>
      <c r="C4" s="5" t="s">
        <v>4</v>
      </c>
      <c r="D4" s="5" t="s">
        <v>4</v>
      </c>
    </row>
    <row r="5" spans="1:4" ht="7.5" customHeight="1" x14ac:dyDescent="0.25">
      <c r="A5" s="6"/>
      <c r="B5" s="3"/>
      <c r="C5" s="3"/>
      <c r="D5" s="3"/>
    </row>
    <row r="6" spans="1:4" x14ac:dyDescent="0.25">
      <c r="A6" s="3" t="s">
        <v>55</v>
      </c>
      <c r="B6" s="7">
        <v>7.3765450680541482</v>
      </c>
      <c r="C6" s="7">
        <v>7.2277404012483739</v>
      </c>
      <c r="D6" s="7">
        <v>7.4964286348368185</v>
      </c>
    </row>
    <row r="7" spans="1:4" ht="7.5" customHeight="1" x14ac:dyDescent="0.25">
      <c r="A7" s="3"/>
    </row>
    <row r="8" spans="1:4" x14ac:dyDescent="0.25">
      <c r="A8" s="3" t="s">
        <v>26</v>
      </c>
      <c r="B8" s="7"/>
      <c r="C8" s="7"/>
      <c r="D8" s="7"/>
    </row>
    <row r="9" spans="1:4" x14ac:dyDescent="0.25">
      <c r="A9" s="10" t="s">
        <v>38</v>
      </c>
      <c r="B9" s="8">
        <v>8.2715501984013589</v>
      </c>
      <c r="C9" s="8">
        <v>8.161122007654722</v>
      </c>
      <c r="D9" s="8">
        <v>8.3555274869528873</v>
      </c>
    </row>
    <row r="10" spans="1:4" x14ac:dyDescent="0.25">
      <c r="A10" s="54" t="s">
        <v>29</v>
      </c>
      <c r="B10" s="8">
        <v>9.5518249315766148</v>
      </c>
      <c r="C10" s="8">
        <v>9.4958827811519377</v>
      </c>
      <c r="D10" s="8">
        <v>9.596065648010299</v>
      </c>
    </row>
    <row r="11" spans="1:4" x14ac:dyDescent="0.25">
      <c r="A11" s="54" t="s">
        <v>23</v>
      </c>
      <c r="B11" s="8">
        <v>8.6244179115597994</v>
      </c>
      <c r="C11" s="8">
        <v>8.689201590700522</v>
      </c>
      <c r="D11" s="8">
        <v>8.5721505496970885</v>
      </c>
    </row>
    <row r="12" spans="1:4" x14ac:dyDescent="0.25">
      <c r="A12" s="54" t="s">
        <v>24</v>
      </c>
      <c r="B12" s="8">
        <v>7.7436882450191709</v>
      </c>
      <c r="C12" s="8">
        <v>7.555257318922699</v>
      </c>
      <c r="D12" s="8">
        <v>7.8833008061980943</v>
      </c>
    </row>
    <row r="13" spans="1:4" x14ac:dyDescent="0.25">
      <c r="A13" s="10" t="s">
        <v>25</v>
      </c>
      <c r="B13" s="8">
        <v>6.0360047901746086</v>
      </c>
      <c r="C13" s="8">
        <v>5.9358773429375695</v>
      </c>
      <c r="D13" s="8">
        <v>6.1238982618905871</v>
      </c>
    </row>
    <row r="14" spans="1:4" x14ac:dyDescent="0.25">
      <c r="A14" s="9"/>
    </row>
    <row r="15" spans="1:4" x14ac:dyDescent="0.25">
      <c r="A15" s="3" t="s">
        <v>56</v>
      </c>
      <c r="B15" s="65"/>
      <c r="C15" s="65"/>
      <c r="D15" s="65"/>
    </row>
    <row r="16" spans="1:4" x14ac:dyDescent="0.25">
      <c r="A16" s="10" t="s">
        <v>57</v>
      </c>
      <c r="B16" s="65">
        <v>5.1844980115257497</v>
      </c>
      <c r="C16" s="65">
        <v>5.0946948698432015</v>
      </c>
      <c r="D16" s="65">
        <v>5.3061130965983363</v>
      </c>
    </row>
    <row r="17" spans="1:4" x14ac:dyDescent="0.25">
      <c r="A17" s="10" t="s">
        <v>58</v>
      </c>
      <c r="B17" s="65">
        <v>5.6235268610922988</v>
      </c>
      <c r="C17" s="65">
        <v>5.5166735910200231</v>
      </c>
      <c r="D17" s="65">
        <v>5.7826999208879242</v>
      </c>
    </row>
    <row r="18" spans="1:4" x14ac:dyDescent="0.25">
      <c r="A18" s="10" t="s">
        <v>59</v>
      </c>
      <c r="B18" s="65">
        <v>6.1081581231549205</v>
      </c>
      <c r="C18" s="65">
        <v>6.0359799640276544</v>
      </c>
      <c r="D18" s="65">
        <v>6.2320944090278418</v>
      </c>
    </row>
    <row r="19" spans="1:4" x14ac:dyDescent="0.25">
      <c r="A19" s="10" t="s">
        <v>60</v>
      </c>
      <c r="B19" s="65">
        <v>7.0885203378996708</v>
      </c>
      <c r="C19" s="65">
        <v>6.922524204687714</v>
      </c>
      <c r="D19" s="65">
        <v>7.3431771770547503</v>
      </c>
    </row>
    <row r="20" spans="1:4" x14ac:dyDescent="0.25">
      <c r="A20" s="10" t="s">
        <v>61</v>
      </c>
      <c r="B20" s="65">
        <v>9.2684355760382733</v>
      </c>
      <c r="C20" s="65">
        <v>9.5239385226901607</v>
      </c>
      <c r="D20" s="65">
        <v>8.8557197329980752</v>
      </c>
    </row>
    <row r="21" spans="1:4" x14ac:dyDescent="0.25">
      <c r="A21" s="10" t="s">
        <v>62</v>
      </c>
      <c r="B21" s="65">
        <v>8.7263769038762824</v>
      </c>
      <c r="C21" s="65">
        <v>8.6801403495035885</v>
      </c>
      <c r="D21" s="65">
        <v>8.8307230108148271</v>
      </c>
    </row>
    <row r="22" spans="1:4" x14ac:dyDescent="0.25">
      <c r="A22" s="9"/>
    </row>
    <row r="23" spans="1:4" x14ac:dyDescent="0.25">
      <c r="A23" s="3" t="s">
        <v>6</v>
      </c>
      <c r="B23" s="8"/>
      <c r="C23" s="8"/>
      <c r="D23" s="8"/>
    </row>
    <row r="24" spans="1:4" x14ac:dyDescent="0.25">
      <c r="A24" s="10" t="s">
        <v>63</v>
      </c>
      <c r="B24" s="8">
        <v>7.0415634132928817</v>
      </c>
      <c r="C24" s="8">
        <v>6.9241744516818615</v>
      </c>
      <c r="D24" s="8">
        <v>7.161737489369723</v>
      </c>
    </row>
    <row r="25" spans="1:4" x14ac:dyDescent="0.25">
      <c r="A25" s="10" t="s">
        <v>64</v>
      </c>
      <c r="B25" s="8">
        <v>8.4106097669205155</v>
      </c>
      <c r="C25" s="8">
        <v>8.10589708919969</v>
      </c>
      <c r="D25" s="8">
        <v>8.6569531442097869</v>
      </c>
    </row>
    <row r="26" spans="1:4" x14ac:dyDescent="0.25">
      <c r="A26" s="10" t="s">
        <v>65</v>
      </c>
      <c r="B26" s="8">
        <v>8.6052229186689093</v>
      </c>
      <c r="C26" s="8">
        <v>8.3226258059118123</v>
      </c>
      <c r="D26" s="8">
        <v>8.838430208093893</v>
      </c>
    </row>
    <row r="27" spans="1:4" x14ac:dyDescent="0.25">
      <c r="A27" s="10" t="s">
        <v>66</v>
      </c>
      <c r="B27" s="8">
        <v>8.4115289009024661</v>
      </c>
      <c r="C27" s="8">
        <v>8.3917638027882351</v>
      </c>
      <c r="D27" s="8">
        <v>8.4263261835072054</v>
      </c>
    </row>
    <row r="28" spans="1:4" x14ac:dyDescent="0.25">
      <c r="A28" s="10" t="s">
        <v>67</v>
      </c>
      <c r="B28" s="8">
        <v>7.2033949687755037</v>
      </c>
      <c r="C28" s="8">
        <v>6.9868392837745725</v>
      </c>
      <c r="D28" s="8">
        <v>7.3613287162027108</v>
      </c>
    </row>
    <row r="29" spans="1:4" x14ac:dyDescent="0.25">
      <c r="A29" s="10" t="s">
        <v>68</v>
      </c>
      <c r="B29" s="8">
        <v>6.7434142586855002</v>
      </c>
      <c r="C29" s="8">
        <v>6.5827316461756995</v>
      </c>
      <c r="D29" s="8">
        <v>6.8679444583859119</v>
      </c>
    </row>
    <row r="30" spans="1:4" x14ac:dyDescent="0.25">
      <c r="A30" s="10" t="s">
        <v>69</v>
      </c>
      <c r="B30" s="8">
        <v>6.0422218055903043</v>
      </c>
      <c r="C30" s="8">
        <v>6.1050823999810273</v>
      </c>
      <c r="D30" s="8">
        <v>5.9919286954207154</v>
      </c>
    </row>
    <row r="31" spans="1:4" x14ac:dyDescent="0.25">
      <c r="A31" s="9"/>
    </row>
    <row r="32" spans="1:4" x14ac:dyDescent="0.25">
      <c r="A32" s="3" t="s">
        <v>70</v>
      </c>
      <c r="B32" s="8"/>
      <c r="C32" s="8"/>
      <c r="D32" s="8"/>
    </row>
    <row r="33" spans="1:4" x14ac:dyDescent="0.25">
      <c r="A33" s="55" t="s">
        <v>71</v>
      </c>
      <c r="B33" s="8">
        <v>8.3069177218144539</v>
      </c>
      <c r="C33" s="8">
        <v>7.568666392220619</v>
      </c>
      <c r="D33" s="8">
        <v>9.6462767552930995</v>
      </c>
    </row>
    <row r="34" spans="1:4" x14ac:dyDescent="0.25">
      <c r="A34" s="54" t="s">
        <v>72</v>
      </c>
      <c r="B34" s="8">
        <v>12.327885390978446</v>
      </c>
      <c r="C34" s="8">
        <v>11.376951944078517</v>
      </c>
      <c r="D34" s="8">
        <v>13.064288557424744</v>
      </c>
    </row>
    <row r="35" spans="1:4" x14ac:dyDescent="0.25">
      <c r="A35" s="54" t="s">
        <v>73</v>
      </c>
      <c r="B35" s="8">
        <v>7.7768618686497284</v>
      </c>
      <c r="C35" s="8">
        <v>7.2041923813669237</v>
      </c>
      <c r="D35" s="8">
        <v>9.1354470287993763</v>
      </c>
    </row>
    <row r="36" spans="1:4" x14ac:dyDescent="0.25">
      <c r="A36" s="54" t="s">
        <v>74</v>
      </c>
      <c r="B36" s="8">
        <v>6.1336325614442488</v>
      </c>
      <c r="C36" s="8">
        <v>6.9350957393786645</v>
      </c>
      <c r="D36" s="8">
        <v>6.1160063208931312</v>
      </c>
    </row>
    <row r="37" spans="1:4" x14ac:dyDescent="0.25">
      <c r="A37" s="10" t="s">
        <v>75</v>
      </c>
      <c r="B37" s="8">
        <v>6.7443492968920049</v>
      </c>
      <c r="C37" s="8">
        <v>6.6383671599444511</v>
      </c>
      <c r="D37" s="8">
        <v>6.8501911300897111</v>
      </c>
    </row>
    <row r="38" spans="1:4" x14ac:dyDescent="0.25">
      <c r="A38" s="10" t="s">
        <v>84</v>
      </c>
      <c r="B38" s="8">
        <v>6.5228144627267062</v>
      </c>
      <c r="C38" s="8">
        <v>6.5228144627267062</v>
      </c>
      <c r="D38" s="8">
        <v>0</v>
      </c>
    </row>
    <row r="39" spans="1:4" x14ac:dyDescent="0.25">
      <c r="A39" s="10" t="s">
        <v>76</v>
      </c>
      <c r="B39" s="8">
        <v>7.275844079585597</v>
      </c>
      <c r="C39" s="8">
        <v>6.6990104472183551</v>
      </c>
      <c r="D39" s="8">
        <v>7.6740650966577109</v>
      </c>
    </row>
    <row r="40" spans="1:4" x14ac:dyDescent="0.25">
      <c r="A40" s="10" t="s">
        <v>85</v>
      </c>
      <c r="B40" s="8">
        <v>6.9862373179940356</v>
      </c>
      <c r="C40" s="8">
        <v>6.7796049323705097</v>
      </c>
      <c r="D40" s="8">
        <v>7.3372050293595894</v>
      </c>
    </row>
    <row r="41" spans="1:4" x14ac:dyDescent="0.25">
      <c r="A41" s="12" t="s">
        <v>77</v>
      </c>
      <c r="B41" s="13">
        <v>6.8318317234216899</v>
      </c>
      <c r="C41" s="13">
        <v>7.0286812433538373</v>
      </c>
      <c r="D41" s="13">
        <v>6.7631615460008945</v>
      </c>
    </row>
    <row r="42" spans="1:4" x14ac:dyDescent="0.25">
      <c r="A42" s="30" t="s">
        <v>86</v>
      </c>
      <c r="B42" s="11"/>
      <c r="C42" s="11"/>
      <c r="D42" s="11"/>
    </row>
    <row r="43" spans="1:4" x14ac:dyDescent="0.25">
      <c r="A43" s="30" t="s">
        <v>78</v>
      </c>
    </row>
  </sheetData>
  <mergeCells count="2">
    <mergeCell ref="A3:A4"/>
    <mergeCell ref="A1:D1"/>
  </mergeCells>
  <phoneticPr fontId="5" type="noConversion"/>
  <printOptions horizontalCentered="1" verticalCentered="1"/>
  <pageMargins left="0.54" right="0" top="0" bottom="0" header="0" footer="0"/>
  <pageSetup paperSize="9" scale="96" orientation="landscape" r:id="rId1"/>
  <headerFooter alignWithMargins="0">
    <oddFooter>&amp;L&amp;Z&amp;F+&amp;F+&amp;A&amp;R&amp;D+&amp;T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P30"/>
  <sheetViews>
    <sheetView zoomScale="140" zoomScaleNormal="140" workbookViewId="0">
      <selection activeCell="E7" sqref="E7"/>
    </sheetView>
  </sheetViews>
  <sheetFormatPr baseColWidth="10" defaultRowHeight="13.2" x14ac:dyDescent="0.25"/>
  <cols>
    <col min="1" max="1" width="15.44140625" customWidth="1"/>
    <col min="2" max="2" width="9" bestFit="1" customWidth="1"/>
    <col min="3" max="3" width="7.6640625" bestFit="1" customWidth="1"/>
    <col min="4" max="4" width="9" bestFit="1" customWidth="1"/>
    <col min="5" max="6" width="9.33203125" bestFit="1" customWidth="1"/>
    <col min="7" max="7" width="9" bestFit="1" customWidth="1"/>
    <col min="8" max="8" width="7.6640625" bestFit="1" customWidth="1"/>
    <col min="9" max="9" width="9" bestFit="1" customWidth="1"/>
    <col min="10" max="11" width="9.33203125" bestFit="1" customWidth="1"/>
    <col min="12" max="16" width="8.33203125" bestFit="1" customWidth="1"/>
  </cols>
  <sheetData>
    <row r="1" spans="1:16" x14ac:dyDescent="0.25">
      <c r="A1" s="72" t="s">
        <v>87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5">
      <c r="A3" s="70" t="s">
        <v>7</v>
      </c>
      <c r="B3" s="73" t="s">
        <v>94</v>
      </c>
      <c r="C3" s="73"/>
      <c r="D3" s="73"/>
      <c r="E3" s="73"/>
      <c r="F3" s="73"/>
      <c r="G3" s="73" t="s">
        <v>8</v>
      </c>
      <c r="H3" s="73"/>
      <c r="I3" s="73"/>
      <c r="J3" s="73"/>
      <c r="K3" s="73"/>
      <c r="L3" s="5"/>
      <c r="M3" s="74" t="s">
        <v>9</v>
      </c>
      <c r="N3" s="74"/>
      <c r="O3" s="74"/>
      <c r="P3" s="74"/>
    </row>
    <row r="4" spans="1:16" ht="24.75" customHeight="1" x14ac:dyDescent="0.25">
      <c r="A4" s="70"/>
      <c r="B4" s="4" t="s">
        <v>1</v>
      </c>
      <c r="C4" s="4" t="s">
        <v>80</v>
      </c>
      <c r="D4" s="4" t="s">
        <v>81</v>
      </c>
      <c r="E4" s="4" t="s">
        <v>82</v>
      </c>
      <c r="F4" s="4" t="s">
        <v>83</v>
      </c>
      <c r="G4" s="4" t="s">
        <v>1</v>
      </c>
      <c r="H4" s="4" t="s">
        <v>80</v>
      </c>
      <c r="I4" s="4" t="s">
        <v>81</v>
      </c>
      <c r="J4" s="4" t="s">
        <v>82</v>
      </c>
      <c r="K4" s="4" t="s">
        <v>83</v>
      </c>
      <c r="L4" s="4" t="s">
        <v>1</v>
      </c>
      <c r="M4" s="4" t="s">
        <v>80</v>
      </c>
      <c r="N4" s="4" t="s">
        <v>81</v>
      </c>
      <c r="O4" s="4" t="s">
        <v>82</v>
      </c>
      <c r="P4" s="4" t="s">
        <v>83</v>
      </c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5"/>
      <c r="N5" s="15"/>
      <c r="O5" s="15"/>
      <c r="P5" s="15"/>
    </row>
    <row r="6" spans="1:16" x14ac:dyDescent="0.25">
      <c r="A6" s="38" t="s">
        <v>55</v>
      </c>
      <c r="B6" s="16">
        <f>+B15+B23</f>
        <v>2970212.7051809481</v>
      </c>
      <c r="C6" s="16">
        <f t="shared" ref="C6:K6" si="0">+C15+C23</f>
        <v>506581.51443372481</v>
      </c>
      <c r="D6" s="16">
        <f t="shared" si="0"/>
        <v>1241690.9483021656</v>
      </c>
      <c r="E6" s="16">
        <f t="shared" si="0"/>
        <v>647346.1863011102</v>
      </c>
      <c r="F6" s="16">
        <f t="shared" si="0"/>
        <v>574594.05614394753</v>
      </c>
      <c r="G6" s="16">
        <f t="shared" si="0"/>
        <v>1808835.0918656958</v>
      </c>
      <c r="H6" s="16">
        <f t="shared" si="0"/>
        <v>171121.60307747091</v>
      </c>
      <c r="I6" s="16">
        <f t="shared" si="0"/>
        <v>1127621.845647336</v>
      </c>
      <c r="J6" s="16">
        <f t="shared" si="0"/>
        <v>341159.70864941122</v>
      </c>
      <c r="K6" s="16">
        <f t="shared" si="0"/>
        <v>168931.93449147794</v>
      </c>
      <c r="L6" s="7">
        <f>+G6/B6*100</f>
        <v>60.899176975121719</v>
      </c>
      <c r="M6" s="7">
        <f>+H6/C6*100</f>
        <v>33.779677742239933</v>
      </c>
      <c r="N6" s="7">
        <f>+I6/D6*100</f>
        <v>90.813406281909138</v>
      </c>
      <c r="O6" s="7">
        <f>+J6/E6*100</f>
        <v>52.701277287006718</v>
      </c>
      <c r="P6" s="7">
        <f>+K6/F6*100</f>
        <v>29.400223111454714</v>
      </c>
    </row>
    <row r="7" spans="1:16" x14ac:dyDescent="0.25">
      <c r="A7" s="38"/>
      <c r="B7" s="17"/>
      <c r="C7" s="17"/>
      <c r="D7" s="17"/>
      <c r="E7" s="17"/>
      <c r="F7" s="17"/>
      <c r="G7" s="17"/>
      <c r="H7" s="17"/>
      <c r="I7" s="17"/>
      <c r="J7" s="17"/>
      <c r="K7" s="17"/>
      <c r="L7" s="8"/>
      <c r="M7" s="8"/>
      <c r="N7" s="8"/>
      <c r="O7" s="8"/>
      <c r="P7" s="8"/>
    </row>
    <row r="8" spans="1:16" x14ac:dyDescent="0.25">
      <c r="A8" s="38" t="s">
        <v>26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8"/>
      <c r="M8" s="8"/>
      <c r="N8" s="8"/>
      <c r="O8" s="8"/>
      <c r="P8" s="8"/>
    </row>
    <row r="9" spans="1:16" x14ac:dyDescent="0.25">
      <c r="A9" s="39" t="s">
        <v>38</v>
      </c>
      <c r="B9" s="17">
        <f>+C9+D9+E9+F9</f>
        <v>1558592.7147004514</v>
      </c>
      <c r="C9" s="17">
        <f t="shared" ref="C9:F9" si="1">+C10+C11+C12</f>
        <v>264592.03478977538</v>
      </c>
      <c r="D9" s="17">
        <f t="shared" si="1"/>
        <v>638948.84860686376</v>
      </c>
      <c r="E9" s="17">
        <f t="shared" si="1"/>
        <v>338000.36542004277</v>
      </c>
      <c r="F9" s="17">
        <f t="shared" si="1"/>
        <v>317051.46588376939</v>
      </c>
      <c r="G9" s="17">
        <f>+H9+I9+J9+K9</f>
        <v>990106.20447675523</v>
      </c>
      <c r="H9" s="17">
        <f t="shared" ref="H9" si="2">+H10+H11+H12</f>
        <v>88175.604602446925</v>
      </c>
      <c r="I9" s="17">
        <f t="shared" ref="I9" si="3">+I10+I11+I12</f>
        <v>582467.66454233404</v>
      </c>
      <c r="J9" s="17">
        <f t="shared" ref="J9" si="4">+J10+J11+J12</f>
        <v>205785.3641166311</v>
      </c>
      <c r="K9" s="17">
        <f t="shared" ref="K9" si="5">+K10+K11+K12</f>
        <v>113677.57121534318</v>
      </c>
      <c r="L9" s="8">
        <f t="shared" ref="L9:P29" si="6">+G9/B9*100</f>
        <v>63.52565331136207</v>
      </c>
      <c r="M9" s="8">
        <f t="shared" si="6"/>
        <v>33.325116786869465</v>
      </c>
      <c r="N9" s="8">
        <f t="shared" si="6"/>
        <v>91.160296448193179</v>
      </c>
      <c r="O9" s="8">
        <f t="shared" si="6"/>
        <v>60.883177999200001</v>
      </c>
      <c r="P9" s="8">
        <f t="shared" si="6"/>
        <v>35.854611458259974</v>
      </c>
    </row>
    <row r="10" spans="1:16" x14ac:dyDescent="0.25">
      <c r="A10" s="40" t="s">
        <v>29</v>
      </c>
      <c r="B10" s="17">
        <f t="shared" ref="B10:B13" si="7">+C10+D10+E10+F10</f>
        <v>275778.76875299244</v>
      </c>
      <c r="C10" s="17">
        <v>40070.253153512203</v>
      </c>
      <c r="D10" s="17">
        <v>114962.88554043537</v>
      </c>
      <c r="E10" s="17">
        <v>65096.566946874809</v>
      </c>
      <c r="F10" s="17">
        <v>55649.063112170072</v>
      </c>
      <c r="G10" s="17">
        <f t="shared" ref="G10:G13" si="8">+H10+I10+J10+K10</f>
        <v>192837.48549377921</v>
      </c>
      <c r="H10" s="17">
        <v>13627.683909362519</v>
      </c>
      <c r="I10" s="17">
        <v>107636.9497734981</v>
      </c>
      <c r="J10" s="17">
        <v>43674.103760303653</v>
      </c>
      <c r="K10" s="17">
        <v>27898.748050614933</v>
      </c>
      <c r="L10" s="8">
        <f t="shared" si="6"/>
        <v>69.924703183550179</v>
      </c>
      <c r="M10" s="8">
        <f t="shared" si="6"/>
        <v>34.009477946530112</v>
      </c>
      <c r="N10" s="8">
        <f t="shared" si="6"/>
        <v>93.627564467872944</v>
      </c>
      <c r="O10" s="8">
        <f t="shared" si="6"/>
        <v>67.09125505181558</v>
      </c>
      <c r="P10" s="8">
        <f t="shared" si="6"/>
        <v>50.133365218351123</v>
      </c>
    </row>
    <row r="11" spans="1:16" x14ac:dyDescent="0.25">
      <c r="A11" s="40" t="s">
        <v>23</v>
      </c>
      <c r="B11" s="17">
        <f t="shared" si="7"/>
        <v>169978.00804035022</v>
      </c>
      <c r="C11" s="17">
        <v>34945.587543094967</v>
      </c>
      <c r="D11" s="17">
        <v>64005.491161242193</v>
      </c>
      <c r="E11" s="17">
        <v>36538.966178152681</v>
      </c>
      <c r="F11" s="17">
        <v>34487.96315786038</v>
      </c>
      <c r="G11" s="17">
        <f t="shared" si="8"/>
        <v>103495.60601513211</v>
      </c>
      <c r="H11" s="17">
        <v>9030.1524729952907</v>
      </c>
      <c r="I11" s="17">
        <v>57048.996381075573</v>
      </c>
      <c r="J11" s="17">
        <v>24655.835277077771</v>
      </c>
      <c r="K11" s="17">
        <v>12760.621883983471</v>
      </c>
      <c r="L11" s="8">
        <f t="shared" si="6"/>
        <v>60.887644942023215</v>
      </c>
      <c r="M11" s="8">
        <f t="shared" si="6"/>
        <v>25.840608522776414</v>
      </c>
      <c r="N11" s="8">
        <f t="shared" si="6"/>
        <v>89.131409424479116</v>
      </c>
      <c r="O11" s="8">
        <f t="shared" si="6"/>
        <v>67.478196172446573</v>
      </c>
      <c r="P11" s="8">
        <f t="shared" si="6"/>
        <v>37.000218962119582</v>
      </c>
    </row>
    <row r="12" spans="1:16" x14ac:dyDescent="0.25">
      <c r="A12" s="40" t="s">
        <v>24</v>
      </c>
      <c r="B12" s="17">
        <f t="shared" si="7"/>
        <v>1112835.9379071088</v>
      </c>
      <c r="C12" s="17">
        <v>189576.19409316825</v>
      </c>
      <c r="D12" s="17">
        <v>459980.47190518625</v>
      </c>
      <c r="E12" s="17">
        <v>236364.83229501525</v>
      </c>
      <c r="F12" s="17">
        <v>226914.43961373894</v>
      </c>
      <c r="G12" s="17">
        <f t="shared" si="8"/>
        <v>693773.11296784389</v>
      </c>
      <c r="H12" s="17">
        <v>65517.768220089114</v>
      </c>
      <c r="I12" s="17">
        <v>417781.7183877604</v>
      </c>
      <c r="J12" s="17">
        <v>137455.42507924966</v>
      </c>
      <c r="K12" s="17">
        <v>73018.201280744775</v>
      </c>
      <c r="L12" s="8">
        <f t="shared" si="6"/>
        <v>62.342802684159437</v>
      </c>
      <c r="M12" s="8">
        <f t="shared" si="6"/>
        <v>34.560124246343953</v>
      </c>
      <c r="N12" s="8">
        <f t="shared" si="6"/>
        <v>90.82596847152152</v>
      </c>
      <c r="O12" s="8">
        <f t="shared" si="6"/>
        <v>58.153924060786977</v>
      </c>
      <c r="P12" s="8">
        <f t="shared" si="6"/>
        <v>32.178737239039833</v>
      </c>
    </row>
    <row r="13" spans="1:16" x14ac:dyDescent="0.25">
      <c r="A13" s="39" t="s">
        <v>25</v>
      </c>
      <c r="B13" s="17">
        <f t="shared" si="7"/>
        <v>1411619.9904804886</v>
      </c>
      <c r="C13" s="17">
        <v>241989.47964394861</v>
      </c>
      <c r="D13" s="17">
        <v>602742.09969529603</v>
      </c>
      <c r="E13" s="17">
        <v>309345.82088106626</v>
      </c>
      <c r="F13" s="17">
        <v>257542.59026017773</v>
      </c>
      <c r="G13" s="17">
        <f t="shared" si="8"/>
        <v>818728.88738893659</v>
      </c>
      <c r="H13" s="17">
        <v>82945.998475024026</v>
      </c>
      <c r="I13" s="17">
        <v>545154.18110499776</v>
      </c>
      <c r="J13" s="17">
        <v>135374.34453278006</v>
      </c>
      <c r="K13" s="17">
        <v>55254.363276134871</v>
      </c>
      <c r="L13" s="8">
        <f t="shared" si="6"/>
        <v>57.999241503391922</v>
      </c>
      <c r="M13" s="8">
        <f t="shared" si="6"/>
        <v>34.276696076650389</v>
      </c>
      <c r="N13" s="8">
        <f t="shared" si="6"/>
        <v>90.445678405505319</v>
      </c>
      <c r="O13" s="8">
        <f t="shared" si="6"/>
        <v>43.761491313253345</v>
      </c>
      <c r="P13" s="8">
        <f t="shared" si="6"/>
        <v>21.454456608639042</v>
      </c>
    </row>
    <row r="14" spans="1:16" x14ac:dyDescent="0.25">
      <c r="A14" s="39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8"/>
      <c r="M14" s="8"/>
      <c r="N14" s="8"/>
      <c r="O14" s="8"/>
      <c r="P14" s="8"/>
    </row>
    <row r="15" spans="1:16" x14ac:dyDescent="0.25">
      <c r="A15" s="38" t="s">
        <v>2</v>
      </c>
      <c r="B15" s="16">
        <f>+B17+B21</f>
        <v>1488286.0290856035</v>
      </c>
      <c r="C15" s="16">
        <f>+C17+C21</f>
        <v>248967.08704096588</v>
      </c>
      <c r="D15" s="16">
        <f t="shared" ref="D15:K15" si="9">+D17+D21</f>
        <v>622193.30584053835</v>
      </c>
      <c r="E15" s="16">
        <f t="shared" si="9"/>
        <v>324518.00616070477</v>
      </c>
      <c r="F15" s="16">
        <f t="shared" si="9"/>
        <v>292607.63004339446</v>
      </c>
      <c r="G15" s="16">
        <f t="shared" si="9"/>
        <v>885026.69672328047</v>
      </c>
      <c r="H15" s="16">
        <f t="shared" si="9"/>
        <v>85234.834737504687</v>
      </c>
      <c r="I15" s="16">
        <f t="shared" si="9"/>
        <v>565076.35686166398</v>
      </c>
      <c r="J15" s="16">
        <f t="shared" si="9"/>
        <v>158654.05014181297</v>
      </c>
      <c r="K15" s="16">
        <f t="shared" si="9"/>
        <v>76061.45498229895</v>
      </c>
      <c r="L15" s="7">
        <f t="shared" si="6"/>
        <v>59.466169770271712</v>
      </c>
      <c r="M15" s="7">
        <f t="shared" si="6"/>
        <v>34.23538257628401</v>
      </c>
      <c r="N15" s="7">
        <f t="shared" si="6"/>
        <v>90.820063725739786</v>
      </c>
      <c r="O15" s="7">
        <f t="shared" si="6"/>
        <v>48.889136235862921</v>
      </c>
      <c r="P15" s="7">
        <f t="shared" si="6"/>
        <v>25.994351196863473</v>
      </c>
    </row>
    <row r="16" spans="1:16" x14ac:dyDescent="0.25">
      <c r="A16" s="38" t="s">
        <v>26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8"/>
      <c r="M16" s="8"/>
      <c r="N16" s="8"/>
      <c r="O16" s="8"/>
      <c r="P16" s="8"/>
    </row>
    <row r="17" spans="1:16" x14ac:dyDescent="0.25">
      <c r="A17" s="39" t="s">
        <v>38</v>
      </c>
      <c r="B17" s="17">
        <f>+C17+D17+E17+F17</f>
        <v>775613.37345124199</v>
      </c>
      <c r="C17" s="17">
        <f t="shared" ref="C17" si="10">+C18+C19+C20</f>
        <v>128870.22431449548</v>
      </c>
      <c r="D17" s="17">
        <f t="shared" ref="D17" si="11">+D18+D19+D20</f>
        <v>312561.76377703866</v>
      </c>
      <c r="E17" s="17">
        <f t="shared" ref="E17" si="12">+E18+E19+E20</f>
        <v>175151.58108440915</v>
      </c>
      <c r="F17" s="17">
        <f t="shared" ref="F17" si="13">+F18+F19+F20</f>
        <v>159029.80427529869</v>
      </c>
      <c r="G17" s="17">
        <f>+H17+I17+J17+K17</f>
        <v>483903.97496093513</v>
      </c>
      <c r="H17" s="17">
        <f t="shared" ref="H17" si="14">+H18+H19+H20</f>
        <v>42877.070843018475</v>
      </c>
      <c r="I17" s="17">
        <f t="shared" ref="I17" si="15">+I18+I19+I20</f>
        <v>287111.31561983039</v>
      </c>
      <c r="J17" s="17">
        <f t="shared" ref="J17" si="16">+J18+J19+J20</f>
        <v>100507.53402439198</v>
      </c>
      <c r="K17" s="17">
        <f t="shared" ref="K17" si="17">+K18+K19+K20</f>
        <v>53408.054473694297</v>
      </c>
      <c r="L17" s="8">
        <f t="shared" si="6"/>
        <v>62.389844157497009</v>
      </c>
      <c r="M17" s="8">
        <f t="shared" si="6"/>
        <v>33.271510987969634</v>
      </c>
      <c r="N17" s="8">
        <f t="shared" si="6"/>
        <v>91.857465913404894</v>
      </c>
      <c r="O17" s="8">
        <f t="shared" si="6"/>
        <v>57.383172565228136</v>
      </c>
      <c r="P17" s="8">
        <f t="shared" si="6"/>
        <v>33.583676165028081</v>
      </c>
    </row>
    <row r="18" spans="1:16" x14ac:dyDescent="0.25">
      <c r="A18" s="40" t="s">
        <v>29</v>
      </c>
      <c r="B18" s="17">
        <f t="shared" ref="B18:B21" si="18">+C18+D18+E18+F18</f>
        <v>135529.04393150008</v>
      </c>
      <c r="C18" s="17">
        <v>20654.706346607138</v>
      </c>
      <c r="D18" s="17">
        <v>54923.788817350658</v>
      </c>
      <c r="E18" s="17">
        <v>32515.525848265643</v>
      </c>
      <c r="F18" s="17">
        <v>27435.022919276635</v>
      </c>
      <c r="G18" s="17">
        <f t="shared" ref="G18:G21" si="19">+H18+I18+J18+K18</f>
        <v>92097.551332625066</v>
      </c>
      <c r="H18" s="17">
        <v>6532.0751944144376</v>
      </c>
      <c r="I18" s="17">
        <v>52761.785556011804</v>
      </c>
      <c r="J18" s="17">
        <v>19949.905567520105</v>
      </c>
      <c r="K18" s="17">
        <v>12853.78501467872</v>
      </c>
      <c r="L18" s="8">
        <f t="shared" si="6"/>
        <v>67.95410685489199</v>
      </c>
      <c r="M18" s="8">
        <f t="shared" si="6"/>
        <v>31.625117708281696</v>
      </c>
      <c r="N18" s="8">
        <f t="shared" si="6"/>
        <v>96.063630518046367</v>
      </c>
      <c r="O18" s="8">
        <f t="shared" si="6"/>
        <v>61.35501440332456</v>
      </c>
      <c r="P18" s="8">
        <f t="shared" si="6"/>
        <v>46.851737840711927</v>
      </c>
    </row>
    <row r="19" spans="1:16" x14ac:dyDescent="0.25">
      <c r="A19" s="40" t="s">
        <v>23</v>
      </c>
      <c r="B19" s="17">
        <f t="shared" si="18"/>
        <v>88132.717412471451</v>
      </c>
      <c r="C19" s="17">
        <v>19008.78056951307</v>
      </c>
      <c r="D19" s="17">
        <v>31517.180432591656</v>
      </c>
      <c r="E19" s="17">
        <v>19919.498405474962</v>
      </c>
      <c r="F19" s="17">
        <v>17687.258004891755</v>
      </c>
      <c r="G19" s="17">
        <f t="shared" si="19"/>
        <v>52039.293127533958</v>
      </c>
      <c r="H19" s="17">
        <v>4144.2947626524629</v>
      </c>
      <c r="I19" s="17">
        <v>27668.906724414377</v>
      </c>
      <c r="J19" s="17">
        <v>14865.99611836304</v>
      </c>
      <c r="K19" s="17">
        <v>5360.0955221040786</v>
      </c>
      <c r="L19" s="8">
        <f t="shared" si="6"/>
        <v>59.046509236727559</v>
      </c>
      <c r="M19" s="8">
        <f t="shared" si="6"/>
        <v>21.802002224694121</v>
      </c>
      <c r="N19" s="8">
        <f t="shared" si="6"/>
        <v>87.789917577151627</v>
      </c>
      <c r="O19" s="8">
        <f t="shared" si="6"/>
        <v>74.630373796345467</v>
      </c>
      <c r="P19" s="8">
        <f t="shared" si="6"/>
        <v>30.304841601912742</v>
      </c>
    </row>
    <row r="20" spans="1:16" x14ac:dyDescent="0.25">
      <c r="A20" s="40" t="s">
        <v>24</v>
      </c>
      <c r="B20" s="17">
        <f t="shared" si="18"/>
        <v>551951.61210727051</v>
      </c>
      <c r="C20" s="17">
        <v>89206.737398375277</v>
      </c>
      <c r="D20" s="17">
        <v>226120.79452709638</v>
      </c>
      <c r="E20" s="17">
        <v>122716.55683066855</v>
      </c>
      <c r="F20" s="17">
        <v>113907.52335113031</v>
      </c>
      <c r="G20" s="17">
        <f t="shared" si="19"/>
        <v>339767.13050077617</v>
      </c>
      <c r="H20" s="17">
        <v>32200.700885951577</v>
      </c>
      <c r="I20" s="17">
        <v>206680.62333940424</v>
      </c>
      <c r="J20" s="17">
        <v>65691.632338508833</v>
      </c>
      <c r="K20" s="17">
        <v>35194.173936911502</v>
      </c>
      <c r="L20" s="8">
        <f t="shared" si="6"/>
        <v>61.557412470197335</v>
      </c>
      <c r="M20" s="8">
        <f t="shared" si="6"/>
        <v>36.096714020770868</v>
      </c>
      <c r="N20" s="8">
        <f t="shared" si="6"/>
        <v>91.402749478061565</v>
      </c>
      <c r="O20" s="8">
        <f t="shared" si="6"/>
        <v>53.531189299218994</v>
      </c>
      <c r="P20" s="8">
        <f t="shared" si="6"/>
        <v>30.897146124775499</v>
      </c>
    </row>
    <row r="21" spans="1:16" x14ac:dyDescent="0.25">
      <c r="A21" s="39" t="s">
        <v>25</v>
      </c>
      <c r="B21" s="17">
        <f t="shared" si="18"/>
        <v>712672.65563436144</v>
      </c>
      <c r="C21" s="17">
        <v>120096.8627264704</v>
      </c>
      <c r="D21" s="17">
        <v>309631.54206349963</v>
      </c>
      <c r="E21" s="17">
        <v>149366.42507629565</v>
      </c>
      <c r="F21" s="17">
        <v>133577.82576809576</v>
      </c>
      <c r="G21" s="17">
        <f t="shared" si="19"/>
        <v>401122.72176234541</v>
      </c>
      <c r="H21" s="17">
        <v>42357.763894486205</v>
      </c>
      <c r="I21" s="17">
        <v>277965.04124183359</v>
      </c>
      <c r="J21" s="17">
        <v>58146.516117421001</v>
      </c>
      <c r="K21" s="17">
        <v>22653.400508604649</v>
      </c>
      <c r="L21" s="8">
        <f t="shared" si="6"/>
        <v>56.284286844890886</v>
      </c>
      <c r="M21" s="8">
        <f t="shared" si="6"/>
        <v>35.269667277620051</v>
      </c>
      <c r="N21" s="8">
        <f t="shared" si="6"/>
        <v>89.772844003350343</v>
      </c>
      <c r="O21" s="8">
        <f t="shared" si="6"/>
        <v>38.928772706262492</v>
      </c>
      <c r="P21" s="8">
        <f t="shared" si="6"/>
        <v>16.958952863878153</v>
      </c>
    </row>
    <row r="22" spans="1:16" x14ac:dyDescent="0.25">
      <c r="A22" s="41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8"/>
      <c r="M22" s="8"/>
      <c r="N22" s="8"/>
      <c r="O22" s="8"/>
      <c r="P22" s="8"/>
    </row>
    <row r="23" spans="1:16" x14ac:dyDescent="0.25">
      <c r="A23" s="38" t="s">
        <v>3</v>
      </c>
      <c r="B23" s="16">
        <f>+B25+B29</f>
        <v>1481926.6760953446</v>
      </c>
      <c r="C23" s="16">
        <f>+C25+C29</f>
        <v>257614.42739275889</v>
      </c>
      <c r="D23" s="16">
        <f t="shared" ref="D23:K23" si="20">+D25+D29</f>
        <v>619497.64246162714</v>
      </c>
      <c r="E23" s="16">
        <f t="shared" si="20"/>
        <v>322828.18014040543</v>
      </c>
      <c r="F23" s="16">
        <f t="shared" si="20"/>
        <v>281986.42610055307</v>
      </c>
      <c r="G23" s="16">
        <f t="shared" si="20"/>
        <v>923808.39514241531</v>
      </c>
      <c r="H23" s="16">
        <f t="shared" si="20"/>
        <v>85886.768339966206</v>
      </c>
      <c r="I23" s="16">
        <f t="shared" si="20"/>
        <v>562545.48878567189</v>
      </c>
      <c r="J23" s="16">
        <f t="shared" si="20"/>
        <v>182505.65850759821</v>
      </c>
      <c r="K23" s="16">
        <f t="shared" si="20"/>
        <v>92870.479509178986</v>
      </c>
      <c r="L23" s="7">
        <f t="shared" si="6"/>
        <v>62.338333606120941</v>
      </c>
      <c r="M23" s="7">
        <f t="shared" si="6"/>
        <v>33.339269546818997</v>
      </c>
      <c r="N23" s="7">
        <f t="shared" si="6"/>
        <v>90.806719869077952</v>
      </c>
      <c r="O23" s="7">
        <f t="shared" si="6"/>
        <v>56.533372776881585</v>
      </c>
      <c r="P23" s="7">
        <f t="shared" si="6"/>
        <v>32.934379428626279</v>
      </c>
    </row>
    <row r="24" spans="1:16" x14ac:dyDescent="0.25">
      <c r="A24" s="38" t="s">
        <v>26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8"/>
      <c r="M24" s="8"/>
      <c r="N24" s="8"/>
      <c r="O24" s="8"/>
      <c r="P24" s="8"/>
    </row>
    <row r="25" spans="1:16" x14ac:dyDescent="0.25">
      <c r="A25" s="39" t="s">
        <v>38</v>
      </c>
      <c r="B25" s="17">
        <f>+C25+D25+E25+F25</f>
        <v>782979.34124921169</v>
      </c>
      <c r="C25" s="17">
        <f t="shared" ref="C25" si="21">+C26+C27+C28</f>
        <v>135721.81047527981</v>
      </c>
      <c r="D25" s="17">
        <f t="shared" ref="D25" si="22">+D26+D27+D28</f>
        <v>326387.08482982835</v>
      </c>
      <c r="E25" s="17">
        <f t="shared" ref="E25" si="23">+E26+E27+E28</f>
        <v>162848.78433563327</v>
      </c>
      <c r="F25" s="17">
        <f t="shared" ref="F25" si="24">+F26+F27+F28</f>
        <v>158021.66160847025</v>
      </c>
      <c r="G25" s="17">
        <f>+H25+I25+J25+K25</f>
        <v>506202.22951582266</v>
      </c>
      <c r="H25" s="17">
        <f t="shared" ref="H25" si="25">+H26+H27+H28</f>
        <v>45298.533759428421</v>
      </c>
      <c r="I25" s="17">
        <f t="shared" ref="I25" si="26">+I26+I27+I28</f>
        <v>295356.34892250621</v>
      </c>
      <c r="J25" s="17">
        <f t="shared" ref="J25" si="27">+J26+J27+J28</f>
        <v>105277.83009223921</v>
      </c>
      <c r="K25" s="17">
        <f t="shared" ref="K25" si="28">+K26+K27+K28</f>
        <v>60269.516741648826</v>
      </c>
      <c r="L25" s="8">
        <f t="shared" si="6"/>
        <v>64.65077721057078</v>
      </c>
      <c r="M25" s="8">
        <f t="shared" si="6"/>
        <v>33.37601642713058</v>
      </c>
      <c r="N25" s="8">
        <f t="shared" si="6"/>
        <v>90.492658150520583</v>
      </c>
      <c r="O25" s="8">
        <f t="shared" si="6"/>
        <v>64.647599625466256</v>
      </c>
      <c r="P25" s="8">
        <f t="shared" si="6"/>
        <v>38.140034807998923</v>
      </c>
    </row>
    <row r="26" spans="1:16" x14ac:dyDescent="0.25">
      <c r="A26" s="40" t="s">
        <v>29</v>
      </c>
      <c r="B26" s="17">
        <f t="shared" ref="B26:B29" si="29">+C26+D26+E26+F26</f>
        <v>140249.72482149259</v>
      </c>
      <c r="C26" s="17">
        <v>19415.546806905106</v>
      </c>
      <c r="D26" s="17">
        <v>60039.096723084738</v>
      </c>
      <c r="E26" s="17">
        <v>32581.041098609247</v>
      </c>
      <c r="F26" s="17">
        <v>28214.040192893506</v>
      </c>
      <c r="G26" s="17">
        <f t="shared" ref="G26:G29" si="30">+H26+I26+J26+K26</f>
        <v>100739.93416115416</v>
      </c>
      <c r="H26" s="17">
        <v>7095.6087149480754</v>
      </c>
      <c r="I26" s="17">
        <v>54875.164217486315</v>
      </c>
      <c r="J26" s="17">
        <v>23724.198192783548</v>
      </c>
      <c r="K26" s="17">
        <v>15044.963035936215</v>
      </c>
      <c r="L26" s="8">
        <f t="shared" si="6"/>
        <v>71.828970993971069</v>
      </c>
      <c r="M26" s="8">
        <f t="shared" si="6"/>
        <v>36.546015342841308</v>
      </c>
      <c r="N26" s="8">
        <f t="shared" si="6"/>
        <v>91.399050306476511</v>
      </c>
      <c r="O26" s="8">
        <f t="shared" si="6"/>
        <v>72.815961039981119</v>
      </c>
      <c r="P26" s="8">
        <f t="shared" si="6"/>
        <v>53.324383651107546</v>
      </c>
    </row>
    <row r="27" spans="1:16" x14ac:dyDescent="0.25">
      <c r="A27" s="40" t="s">
        <v>23</v>
      </c>
      <c r="B27" s="17">
        <f t="shared" si="29"/>
        <v>81845.2906278788</v>
      </c>
      <c r="C27" s="17">
        <v>15936.806973581914</v>
      </c>
      <c r="D27" s="17">
        <v>32488.310728650518</v>
      </c>
      <c r="E27" s="17">
        <v>16619.467772677726</v>
      </c>
      <c r="F27" s="17">
        <v>16800.705152968651</v>
      </c>
      <c r="G27" s="17">
        <f t="shared" si="30"/>
        <v>51456.312887598149</v>
      </c>
      <c r="H27" s="17">
        <v>4885.857710342827</v>
      </c>
      <c r="I27" s="17">
        <v>29380.089656661177</v>
      </c>
      <c r="J27" s="17">
        <v>9789.8391587147453</v>
      </c>
      <c r="K27" s="17">
        <v>7400.5263618793988</v>
      </c>
      <c r="L27" s="8">
        <f t="shared" si="6"/>
        <v>62.87021830193207</v>
      </c>
      <c r="M27" s="8">
        <f t="shared" si="6"/>
        <v>30.657695223654297</v>
      </c>
      <c r="N27" s="8">
        <f t="shared" si="6"/>
        <v>90.432801822323469</v>
      </c>
      <c r="O27" s="8">
        <f t="shared" si="6"/>
        <v>58.905852417302818</v>
      </c>
      <c r="P27" s="8">
        <f t="shared" si="6"/>
        <v>44.048903272204264</v>
      </c>
    </row>
    <row r="28" spans="1:16" x14ac:dyDescent="0.25">
      <c r="A28" s="40" t="s">
        <v>24</v>
      </c>
      <c r="B28" s="17">
        <f t="shared" si="29"/>
        <v>560884.32579984027</v>
      </c>
      <c r="C28" s="17">
        <v>100369.4566947928</v>
      </c>
      <c r="D28" s="17">
        <v>233859.67737809313</v>
      </c>
      <c r="E28" s="17">
        <v>113648.27546434628</v>
      </c>
      <c r="F28" s="17">
        <v>113006.91626260808</v>
      </c>
      <c r="G28" s="17">
        <f t="shared" si="30"/>
        <v>354005.9824670704</v>
      </c>
      <c r="H28" s="17">
        <v>33317.067334137515</v>
      </c>
      <c r="I28" s="17">
        <v>211101.09504835875</v>
      </c>
      <c r="J28" s="17">
        <v>71763.792740740915</v>
      </c>
      <c r="K28" s="17">
        <v>37824.027343833215</v>
      </c>
      <c r="L28" s="8">
        <f t="shared" si="6"/>
        <v>63.115684675667438</v>
      </c>
      <c r="M28" s="8">
        <f t="shared" si="6"/>
        <v>33.194428296497911</v>
      </c>
      <c r="N28" s="8">
        <f t="shared" si="6"/>
        <v>90.268274298121355</v>
      </c>
      <c r="O28" s="8">
        <f t="shared" si="6"/>
        <v>63.145518440580858</v>
      </c>
      <c r="P28" s="8">
        <f t="shared" si="6"/>
        <v>33.470541976330779</v>
      </c>
    </row>
    <row r="29" spans="1:16" x14ac:dyDescent="0.25">
      <c r="A29" s="56" t="s">
        <v>25</v>
      </c>
      <c r="B29" s="18">
        <f t="shared" si="29"/>
        <v>698947.3348461329</v>
      </c>
      <c r="C29" s="18">
        <v>121892.6169174791</v>
      </c>
      <c r="D29" s="18">
        <v>293110.55763179879</v>
      </c>
      <c r="E29" s="18">
        <v>159979.39580477215</v>
      </c>
      <c r="F29" s="18">
        <v>123964.76449208282</v>
      </c>
      <c r="G29" s="18">
        <f t="shared" si="30"/>
        <v>417606.16562659264</v>
      </c>
      <c r="H29" s="18">
        <v>40588.234580537784</v>
      </c>
      <c r="I29" s="18">
        <v>267189.13986316568</v>
      </c>
      <c r="J29" s="18">
        <v>77227.828415358992</v>
      </c>
      <c r="K29" s="18">
        <v>32600.962767530156</v>
      </c>
      <c r="L29" s="13">
        <f t="shared" si="6"/>
        <v>59.747872952191017</v>
      </c>
      <c r="M29" s="13">
        <f t="shared" si="6"/>
        <v>33.298353589385883</v>
      </c>
      <c r="N29" s="13">
        <f t="shared" si="6"/>
        <v>91.156436677659627</v>
      </c>
      <c r="O29" s="13">
        <f t="shared" si="6"/>
        <v>48.27360925253307</v>
      </c>
      <c r="P29" s="13">
        <f t="shared" si="6"/>
        <v>26.298571937844695</v>
      </c>
    </row>
    <row r="30" spans="1:16" x14ac:dyDescent="0.25">
      <c r="A30" s="1" t="str">
        <f>Cuadro01!A42</f>
        <v>Fuente: Instituto Nacional de Estadística (INE).  LXXXI Encuesta Permanente de Hogares de Propósitos Múltiples, Junio 2024.</v>
      </c>
    </row>
  </sheetData>
  <mergeCells count="5">
    <mergeCell ref="A1:P1"/>
    <mergeCell ref="A3:A4"/>
    <mergeCell ref="B3:F3"/>
    <mergeCell ref="G3:K3"/>
    <mergeCell ref="M3:P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V32"/>
  <sheetViews>
    <sheetView topLeftCell="B1" zoomScale="130" zoomScaleNormal="130" workbookViewId="0">
      <selection activeCell="G33" sqref="G33"/>
    </sheetView>
  </sheetViews>
  <sheetFormatPr baseColWidth="10" defaultRowHeight="13.2" x14ac:dyDescent="0.25"/>
  <cols>
    <col min="1" max="1" width="15.6640625" customWidth="1"/>
    <col min="2" max="2" width="7.6640625" bestFit="1" customWidth="1"/>
    <col min="3" max="3" width="8.44140625" bestFit="1" customWidth="1"/>
    <col min="4" max="4" width="6.109375" bestFit="1" customWidth="1"/>
    <col min="5" max="5" width="9.44140625" bestFit="1" customWidth="1"/>
    <col min="6" max="6" width="6.6640625" customWidth="1"/>
    <col min="7" max="7" width="6.5546875" bestFit="1" customWidth="1"/>
    <col min="8" max="8" width="7.6640625" bestFit="1" customWidth="1"/>
    <col min="9" max="9" width="6.6640625" customWidth="1"/>
    <col min="10" max="10" width="6.5546875" bestFit="1" customWidth="1"/>
    <col min="11" max="11" width="7.6640625" bestFit="1" customWidth="1"/>
    <col min="12" max="12" width="7" customWidth="1"/>
    <col min="13" max="13" width="6.5546875" bestFit="1" customWidth="1"/>
    <col min="14" max="14" width="7.6640625" bestFit="1" customWidth="1"/>
    <col min="15" max="15" width="7.5546875" bestFit="1" customWidth="1"/>
    <col min="16" max="16" width="6.33203125" bestFit="1" customWidth="1"/>
    <col min="17" max="17" width="7.6640625" bestFit="1" customWidth="1"/>
    <col min="18" max="18" width="6.44140625" customWidth="1"/>
    <col min="19" max="19" width="6.33203125" bestFit="1" customWidth="1"/>
    <col min="20" max="20" width="7.6640625" bestFit="1" customWidth="1"/>
    <col min="21" max="21" width="6" customWidth="1"/>
    <col min="22" max="22" width="6.33203125" bestFit="1" customWidth="1"/>
  </cols>
  <sheetData>
    <row r="1" spans="1:22" x14ac:dyDescent="0.25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70" t="s">
        <v>7</v>
      </c>
      <c r="B3" s="70" t="s">
        <v>1</v>
      </c>
      <c r="C3" s="70"/>
      <c r="D3" s="70"/>
      <c r="E3" s="73" t="s">
        <v>10</v>
      </c>
      <c r="F3" s="73"/>
      <c r="G3" s="73"/>
      <c r="H3" s="73" t="s">
        <v>11</v>
      </c>
      <c r="I3" s="73"/>
      <c r="J3" s="73"/>
      <c r="K3" s="73" t="s">
        <v>12</v>
      </c>
      <c r="L3" s="73"/>
      <c r="M3" s="73"/>
      <c r="N3" s="73" t="s">
        <v>13</v>
      </c>
      <c r="O3" s="73"/>
      <c r="P3" s="73"/>
      <c r="Q3" s="73" t="s">
        <v>14</v>
      </c>
      <c r="R3" s="73"/>
      <c r="S3" s="73"/>
      <c r="T3" s="73" t="s">
        <v>15</v>
      </c>
      <c r="U3" s="73"/>
      <c r="V3" s="73"/>
    </row>
    <row r="4" spans="1:22" x14ac:dyDescent="0.25">
      <c r="A4" s="70"/>
      <c r="B4" s="70"/>
      <c r="C4" s="70"/>
      <c r="D4" s="70"/>
      <c r="E4" s="73" t="s">
        <v>16</v>
      </c>
      <c r="F4" s="73"/>
      <c r="G4" s="73"/>
      <c r="H4" s="73" t="s">
        <v>17</v>
      </c>
      <c r="I4" s="73"/>
      <c r="J4" s="73"/>
      <c r="K4" s="73" t="s">
        <v>18</v>
      </c>
      <c r="L4" s="73"/>
      <c r="M4" s="73"/>
      <c r="N4" s="73" t="s">
        <v>19</v>
      </c>
      <c r="O4" s="73"/>
      <c r="P4" s="73"/>
      <c r="Q4" s="73" t="s">
        <v>20</v>
      </c>
      <c r="R4" s="73"/>
      <c r="S4" s="73"/>
      <c r="T4" s="73" t="s">
        <v>21</v>
      </c>
      <c r="U4" s="73"/>
      <c r="V4" s="73"/>
    </row>
    <row r="5" spans="1:22" x14ac:dyDescent="0.25">
      <c r="A5" s="70"/>
      <c r="B5" s="5" t="s">
        <v>27</v>
      </c>
      <c r="C5" s="5" t="s">
        <v>28</v>
      </c>
      <c r="D5" s="5" t="s">
        <v>22</v>
      </c>
      <c r="E5" s="5" t="s">
        <v>27</v>
      </c>
      <c r="F5" s="5" t="s">
        <v>28</v>
      </c>
      <c r="G5" s="5" t="s">
        <v>22</v>
      </c>
      <c r="H5" s="5" t="s">
        <v>27</v>
      </c>
      <c r="I5" s="5" t="s">
        <v>28</v>
      </c>
      <c r="J5" s="5" t="s">
        <v>22</v>
      </c>
      <c r="K5" s="5" t="s">
        <v>27</v>
      </c>
      <c r="L5" s="5" t="s">
        <v>28</v>
      </c>
      <c r="M5" s="5" t="s">
        <v>22</v>
      </c>
      <c r="N5" s="5" t="s">
        <v>27</v>
      </c>
      <c r="O5" s="5" t="s">
        <v>28</v>
      </c>
      <c r="P5" s="5" t="s">
        <v>22</v>
      </c>
      <c r="Q5" s="5" t="s">
        <v>27</v>
      </c>
      <c r="R5" s="5" t="s">
        <v>28</v>
      </c>
      <c r="S5" s="5" t="s">
        <v>22</v>
      </c>
      <c r="T5" s="5" t="s">
        <v>27</v>
      </c>
      <c r="U5" s="5" t="s">
        <v>28</v>
      </c>
      <c r="V5" s="5" t="s">
        <v>22</v>
      </c>
    </row>
    <row r="6" spans="1:22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25">
      <c r="A7" s="42" t="s">
        <v>55</v>
      </c>
      <c r="B7" s="3">
        <f>+E7+H7+K7+N7+Q7+T7</f>
        <v>1162441.7640565156</v>
      </c>
      <c r="C7" s="3">
        <f>+F7+I7+L7+O7+R7+U7</f>
        <v>89268.656944233313</v>
      </c>
      <c r="D7" s="19">
        <f>+C7/B7*100</f>
        <v>7.6794089566015664</v>
      </c>
      <c r="E7" s="3">
        <v>207216.65114506954</v>
      </c>
      <c r="F7" s="3">
        <v>21402.221624145772</v>
      </c>
      <c r="G7" s="19">
        <f>+F7/E7*100</f>
        <v>10.328427520606136</v>
      </c>
      <c r="H7" s="3">
        <v>192436.87492659659</v>
      </c>
      <c r="I7" s="3">
        <v>17529.009752509151</v>
      </c>
      <c r="J7" s="19">
        <f>+I7/H7*100</f>
        <v>9.1089661267859618</v>
      </c>
      <c r="K7" s="3">
        <v>205145.61079361785</v>
      </c>
      <c r="L7" s="3">
        <v>18920.684356854214</v>
      </c>
      <c r="M7" s="19">
        <f>+L7/K7*100</f>
        <v>9.2230510239329195</v>
      </c>
      <c r="N7" s="3">
        <v>178497.80580077303</v>
      </c>
      <c r="O7" s="3">
        <v>12238.005488552253</v>
      </c>
      <c r="P7" s="19">
        <f>+O7/N7*100</f>
        <v>6.8561097620502247</v>
      </c>
      <c r="Q7" s="3">
        <v>184366.1918671485</v>
      </c>
      <c r="R7" s="3">
        <v>6986.4096449789822</v>
      </c>
      <c r="S7" s="19">
        <f>+R7/Q7*100</f>
        <v>3.7894201611612632</v>
      </c>
      <c r="T7" s="3">
        <v>194778.62952331014</v>
      </c>
      <c r="U7" s="3">
        <v>12192.326077192951</v>
      </c>
      <c r="V7" s="19">
        <f>+U7/T7*100</f>
        <v>6.2595809956316764</v>
      </c>
    </row>
    <row r="8" spans="1:22" x14ac:dyDescent="0.25">
      <c r="A8" s="42"/>
      <c r="B8" s="9"/>
      <c r="C8" s="9"/>
      <c r="D8" s="20"/>
    </row>
    <row r="9" spans="1:22" x14ac:dyDescent="0.25">
      <c r="A9" s="42" t="s">
        <v>26</v>
      </c>
      <c r="B9" s="9"/>
      <c r="C9" s="9"/>
      <c r="D9" s="20"/>
      <c r="E9" s="9"/>
      <c r="F9" s="9"/>
      <c r="G9" s="20"/>
      <c r="H9" s="9"/>
      <c r="I9" s="9"/>
      <c r="J9" s="20"/>
      <c r="K9" s="9"/>
      <c r="L9" s="9"/>
      <c r="M9" s="20"/>
      <c r="N9" s="9"/>
      <c r="O9" s="9"/>
      <c r="P9" s="20"/>
      <c r="Q9" s="9"/>
      <c r="R9" s="9"/>
      <c r="S9" s="20"/>
      <c r="T9" s="9"/>
      <c r="U9" s="9"/>
      <c r="V9" s="20"/>
    </row>
    <row r="10" spans="1:22" x14ac:dyDescent="0.25">
      <c r="A10" s="43" t="s">
        <v>38</v>
      </c>
      <c r="B10" s="9">
        <f>+E10+H10+K10+N10+Q10+T10</f>
        <v>605439.97865227901</v>
      </c>
      <c r="C10" s="9">
        <f>+F10+I10+L10+O10+R10+U10</f>
        <v>50263.319243520753</v>
      </c>
      <c r="D10" s="20">
        <f>IFERROR(C10/B10*100,0)</f>
        <v>8.3019491635500966</v>
      </c>
      <c r="E10" s="9">
        <v>108293.66240826981</v>
      </c>
      <c r="F10" s="9">
        <v>11641.215341975992</v>
      </c>
      <c r="G10" s="20">
        <f>IFERROR(F10/E10*100,0)</f>
        <v>10.749673695666806</v>
      </c>
      <c r="H10" s="9">
        <v>93033.733921753315</v>
      </c>
      <c r="I10" s="9">
        <v>6412.2614294245241</v>
      </c>
      <c r="J10" s="20">
        <f>IFERROR(10/H10*100,0)</f>
        <v>1.0748789260044718E-2</v>
      </c>
      <c r="K10" s="9">
        <v>112559.7909639477</v>
      </c>
      <c r="L10" s="9">
        <v>10713.903441688552</v>
      </c>
      <c r="M10" s="20">
        <f>IFERROR(L10/K10*100,0)</f>
        <v>9.5184109262606551</v>
      </c>
      <c r="N10" s="9">
        <v>88186.057453334623</v>
      </c>
      <c r="O10" s="9">
        <v>7585.42176005292</v>
      </c>
      <c r="P10" s="20">
        <f>IFERROR(O10/N10*100,0)</f>
        <v>8.6016111606609638</v>
      </c>
      <c r="Q10" s="9">
        <v>98252.182368815935</v>
      </c>
      <c r="R10" s="9">
        <v>5144.5516613539758</v>
      </c>
      <c r="S10" s="20">
        <f>IFERROR(R10/Q10*100,0)</f>
        <v>5.2360685913749174</v>
      </c>
      <c r="T10" s="9">
        <v>105114.55153615757</v>
      </c>
      <c r="U10" s="9">
        <v>8765.9656090247881</v>
      </c>
      <c r="V10" s="20">
        <f>IFERROR(U10/T10*100,0)</f>
        <v>8.3394406206541714</v>
      </c>
    </row>
    <row r="11" spans="1:22" x14ac:dyDescent="0.25">
      <c r="A11" s="44" t="s">
        <v>29</v>
      </c>
      <c r="B11" s="17">
        <f t="shared" ref="B11:B30" si="0">+E11+H11+K11+N11+Q11+T11</f>
        <v>110759.16092268549</v>
      </c>
      <c r="C11" s="17">
        <f t="shared" ref="C11:C30" si="1">+F11+I11+L11+O11+R11+U11</f>
        <v>10856.081717092165</v>
      </c>
      <c r="D11" s="20">
        <f t="shared" ref="D11:D30" si="2">+C11/B11*100</f>
        <v>9.8015203678458374</v>
      </c>
      <c r="E11" s="9">
        <v>16802.102523667352</v>
      </c>
      <c r="F11" s="9">
        <v>859.88766075977549</v>
      </c>
      <c r="G11" s="20">
        <f t="shared" ref="G11:G14" si="3">+F11/E11*100</f>
        <v>5.1177384470100824</v>
      </c>
      <c r="H11" s="9">
        <v>19503.582924554314</v>
      </c>
      <c r="I11" s="9">
        <v>2063.7303858234613</v>
      </c>
      <c r="J11" s="20">
        <f t="shared" ref="J11:J14" si="4">+I11/H11*100</f>
        <v>10.581288544810393</v>
      </c>
      <c r="K11" s="9">
        <v>17589.309203577188</v>
      </c>
      <c r="L11" s="9">
        <v>1171.5969377851941</v>
      </c>
      <c r="M11" s="20">
        <f t="shared" ref="M11:M14" si="5">+L11/K11*100</f>
        <v>6.6608467917939782</v>
      </c>
      <c r="N11" s="9">
        <v>17730.576462130586</v>
      </c>
      <c r="O11" s="9">
        <v>3525.5394091150797</v>
      </c>
      <c r="P11" s="20">
        <f t="shared" ref="P11:P14" si="6">+O11/N11*100</f>
        <v>19.883952541785746</v>
      </c>
      <c r="Q11" s="9">
        <v>19895.138912936</v>
      </c>
      <c r="R11" s="9">
        <v>1601.5407681650818</v>
      </c>
      <c r="S11" s="20">
        <f t="shared" ref="S11:S14" si="7">+R11/Q11*100</f>
        <v>8.0499099562644698</v>
      </c>
      <c r="T11" s="9">
        <v>19238.450895820049</v>
      </c>
      <c r="U11" s="9">
        <v>1633.7865554435734</v>
      </c>
      <c r="V11" s="20">
        <f t="shared" ref="V11:V14" si="8">+U11/T11*100</f>
        <v>8.492297868944048</v>
      </c>
    </row>
    <row r="12" spans="1:22" x14ac:dyDescent="0.25">
      <c r="A12" s="44" t="s">
        <v>23</v>
      </c>
      <c r="B12" s="17">
        <f t="shared" si="0"/>
        <v>64026.635522276178</v>
      </c>
      <c r="C12" s="17">
        <f t="shared" si="1"/>
        <v>2537.3233240729364</v>
      </c>
      <c r="D12" s="20">
        <f t="shared" si="2"/>
        <v>3.9629184063406702</v>
      </c>
      <c r="E12" s="9">
        <v>13447.813617586557</v>
      </c>
      <c r="F12" s="9">
        <v>1057.2180516970568</v>
      </c>
      <c r="G12" s="20">
        <f t="shared" si="3"/>
        <v>7.8616352201257902</v>
      </c>
      <c r="H12" s="9">
        <v>12232.012858134945</v>
      </c>
      <c r="I12" s="9">
        <v>1057.2180516970568</v>
      </c>
      <c r="J12" s="20">
        <f t="shared" si="4"/>
        <v>8.6430423509075212</v>
      </c>
      <c r="K12" s="9">
        <v>9292.9466744171277</v>
      </c>
      <c r="L12" s="9">
        <v>211.44361033941138</v>
      </c>
      <c r="M12" s="20">
        <f t="shared" si="5"/>
        <v>2.2753128555176345</v>
      </c>
      <c r="N12" s="9">
        <v>7527.3925280830445</v>
      </c>
      <c r="O12" s="9">
        <v>211.44361033941138</v>
      </c>
      <c r="P12" s="20">
        <f t="shared" si="6"/>
        <v>2.808988764044944</v>
      </c>
      <c r="Q12" s="9">
        <v>9049.7865225268088</v>
      </c>
      <c r="R12" s="9">
        <v>0</v>
      </c>
      <c r="S12" s="20">
        <f t="shared" si="7"/>
        <v>0</v>
      </c>
      <c r="T12" s="9">
        <v>12476.683321527691</v>
      </c>
      <c r="U12" s="9">
        <v>0</v>
      </c>
      <c r="V12" s="20">
        <f t="shared" si="8"/>
        <v>0</v>
      </c>
    </row>
    <row r="13" spans="1:22" x14ac:dyDescent="0.25">
      <c r="A13" s="44" t="s">
        <v>24</v>
      </c>
      <c r="B13" s="17">
        <f t="shared" si="0"/>
        <v>430654.18220731744</v>
      </c>
      <c r="C13" s="17">
        <f t="shared" si="1"/>
        <v>36869.914202355656</v>
      </c>
      <c r="D13" s="20">
        <f t="shared" si="2"/>
        <v>8.5613737717300129</v>
      </c>
      <c r="E13" s="9">
        <v>78043.746267015915</v>
      </c>
      <c r="F13" s="9">
        <v>9724.1096295191619</v>
      </c>
      <c r="G13" s="20">
        <f t="shared" si="3"/>
        <v>12.459819133040414</v>
      </c>
      <c r="H13" s="9">
        <v>61298.138139064089</v>
      </c>
      <c r="I13" s="9">
        <v>3291.3129919040057</v>
      </c>
      <c r="J13" s="20">
        <f t="shared" si="4"/>
        <v>5.369352303062068</v>
      </c>
      <c r="K13" s="9">
        <v>85677.535085953452</v>
      </c>
      <c r="L13" s="9">
        <v>9330.8628935639463</v>
      </c>
      <c r="M13" s="20">
        <f t="shared" si="5"/>
        <v>10.890676166398851</v>
      </c>
      <c r="N13" s="9">
        <v>62928.088463120999</v>
      </c>
      <c r="O13" s="9">
        <v>3848.4387405984298</v>
      </c>
      <c r="P13" s="20">
        <f t="shared" si="6"/>
        <v>6.1156136068773277</v>
      </c>
      <c r="Q13" s="9">
        <v>69307.256933353157</v>
      </c>
      <c r="R13" s="9">
        <v>3543.0108931888944</v>
      </c>
      <c r="S13" s="20">
        <f t="shared" si="7"/>
        <v>5.1120345111853203</v>
      </c>
      <c r="T13" s="9">
        <v>73399.417318809821</v>
      </c>
      <c r="U13" s="9">
        <v>7132.1790535812152</v>
      </c>
      <c r="V13" s="20">
        <f t="shared" si="8"/>
        <v>9.7169423329379416</v>
      </c>
    </row>
    <row r="14" spans="1:22" x14ac:dyDescent="0.25">
      <c r="A14" s="43" t="s">
        <v>25</v>
      </c>
      <c r="B14" s="17">
        <f t="shared" si="0"/>
        <v>557001.78540423734</v>
      </c>
      <c r="C14" s="17">
        <f t="shared" si="1"/>
        <v>39005.337700712582</v>
      </c>
      <c r="D14" s="20">
        <f t="shared" si="2"/>
        <v>7.0027311801891132</v>
      </c>
      <c r="E14" s="9">
        <v>98922.988736800035</v>
      </c>
      <c r="F14" s="9">
        <v>9761.0062821697829</v>
      </c>
      <c r="G14" s="20">
        <f t="shared" si="3"/>
        <v>9.867277977357169</v>
      </c>
      <c r="H14" s="9">
        <v>99403.141004843434</v>
      </c>
      <c r="I14" s="9">
        <v>11116.74832308463</v>
      </c>
      <c r="J14" s="20">
        <f t="shared" si="4"/>
        <v>11.183498037092173</v>
      </c>
      <c r="K14" s="9">
        <v>92585.819829670159</v>
      </c>
      <c r="L14" s="9">
        <v>8206.7809151656693</v>
      </c>
      <c r="M14" s="20">
        <f t="shared" si="5"/>
        <v>8.8639717510345086</v>
      </c>
      <c r="N14" s="9">
        <v>90311.748347438537</v>
      </c>
      <c r="O14" s="9">
        <v>4652.5837284993313</v>
      </c>
      <c r="P14" s="20">
        <f t="shared" si="6"/>
        <v>5.1516926796725997</v>
      </c>
      <c r="Q14" s="9">
        <v>86114.009498332496</v>
      </c>
      <c r="R14" s="9">
        <v>1841.8579836250069</v>
      </c>
      <c r="S14" s="20">
        <f t="shared" si="7"/>
        <v>2.138859860729946</v>
      </c>
      <c r="T14" s="9">
        <v>89664.077987152661</v>
      </c>
      <c r="U14" s="9">
        <v>3426.3604681681632</v>
      </c>
      <c r="V14" s="20">
        <f t="shared" si="8"/>
        <v>3.8213301748991411</v>
      </c>
    </row>
    <row r="15" spans="1:22" x14ac:dyDescent="0.25">
      <c r="A15" s="43"/>
      <c r="B15" s="17"/>
      <c r="C15" s="17"/>
      <c r="D15" s="20"/>
    </row>
    <row r="16" spans="1:22" x14ac:dyDescent="0.25">
      <c r="A16" s="42" t="s">
        <v>2</v>
      </c>
      <c r="B16" s="16">
        <f t="shared" ref="B16" si="9">+E16+H16+K16+N16+Q16+T16</f>
        <v>586584.71563832182</v>
      </c>
      <c r="C16" s="16">
        <f t="shared" ref="C16" si="10">+F16+I16+L16+O16+R16+U16</f>
        <v>49401.264264549398</v>
      </c>
      <c r="D16" s="19">
        <f t="shared" ref="D16" si="11">+C16/B16*100</f>
        <v>8.4218464865370581</v>
      </c>
      <c r="E16" s="3">
        <v>94548.474413127668</v>
      </c>
      <c r="F16" s="3">
        <v>10746.601334458352</v>
      </c>
      <c r="G16" s="19">
        <f t="shared" ref="G16" si="12">+F16/E16*100</f>
        <v>11.366234517440537</v>
      </c>
      <c r="H16" s="3">
        <v>101653.12438305268</v>
      </c>
      <c r="I16" s="3">
        <v>11457.831006454624</v>
      </c>
      <c r="J16" s="19">
        <f t="shared" ref="J16" si="13">+I16/H16*100</f>
        <v>11.271499106391305</v>
      </c>
      <c r="K16" s="3">
        <v>113966.4178482328</v>
      </c>
      <c r="L16" s="3">
        <v>11004.437555049471</v>
      </c>
      <c r="M16" s="19">
        <f t="shared" ref="M16" si="14">+L16/K16*100</f>
        <v>9.6558598250441641</v>
      </c>
      <c r="N16" s="3">
        <v>85917.043897087729</v>
      </c>
      <c r="O16" s="3">
        <v>5316.1156738247773</v>
      </c>
      <c r="P16" s="19">
        <f t="shared" ref="P16" si="15">+O16/N16*100</f>
        <v>6.1874983503767567</v>
      </c>
      <c r="Q16" s="3">
        <v>94199.054323136108</v>
      </c>
      <c r="R16" s="3">
        <v>5555.6388737252328</v>
      </c>
      <c r="S16" s="19">
        <f t="shared" ref="S16" si="16">+R16/Q16*100</f>
        <v>5.8977650186035033</v>
      </c>
      <c r="T16" s="3">
        <v>96300.600773684826</v>
      </c>
      <c r="U16" s="3">
        <v>5320.6398210369389</v>
      </c>
      <c r="V16" s="19">
        <f t="shared" ref="V16" si="17">+U16/T16*100</f>
        <v>5.5250328432954712</v>
      </c>
    </row>
    <row r="17" spans="1:22" x14ac:dyDescent="0.25">
      <c r="A17" s="42" t="s">
        <v>26</v>
      </c>
      <c r="B17" s="17"/>
      <c r="C17" s="17"/>
      <c r="D17" s="20"/>
    </row>
    <row r="18" spans="1:22" x14ac:dyDescent="0.25">
      <c r="A18" s="43" t="s">
        <v>38</v>
      </c>
      <c r="B18" s="17">
        <f t="shared" ref="B18" si="18">+E18+H18+K18+N18+Q18+T18</f>
        <v>301686.21448004636</v>
      </c>
      <c r="C18" s="17">
        <f t="shared" ref="C18" si="19">+F18+I18+L18+O18+R18+U18</f>
        <v>25849.030943346341</v>
      </c>
      <c r="D18" s="20">
        <f t="shared" ref="D18" si="20">+C18/B18*100</f>
        <v>8.5681843261870387</v>
      </c>
      <c r="E18" s="9">
        <v>46292.559815827663</v>
      </c>
      <c r="F18" s="9">
        <v>5347.1820399960034</v>
      </c>
      <c r="G18" s="20">
        <f t="shared" ref="G18" si="21">+F18/E18*100</f>
        <v>11.550845451773386</v>
      </c>
      <c r="H18" s="9">
        <v>49074.386683379314</v>
      </c>
      <c r="I18" s="9">
        <v>4131.6095930494039</v>
      </c>
      <c r="J18" s="20">
        <f t="shared" ref="J18" si="22">+I18/H18*100</f>
        <v>8.4190753512742571</v>
      </c>
      <c r="K18" s="9">
        <v>57931.042562852235</v>
      </c>
      <c r="L18" s="9">
        <v>5271.9699676576693</v>
      </c>
      <c r="M18" s="20">
        <f t="shared" ref="M18" si="23">+L18/K18*100</f>
        <v>9.1004230796258323</v>
      </c>
      <c r="N18" s="9">
        <v>43847.830107632639</v>
      </c>
      <c r="O18" s="9">
        <v>3476.7807833280258</v>
      </c>
      <c r="P18" s="20">
        <f t="shared" ref="P18" si="24">+O18/N18*100</f>
        <v>7.9291968947918789</v>
      </c>
      <c r="Q18" s="9">
        <v>50076.042727282736</v>
      </c>
      <c r="R18" s="9">
        <v>4714.6078309740878</v>
      </c>
      <c r="S18" s="20">
        <f t="shared" ref="S18" si="25">+R18/Q18*100</f>
        <v>9.4148969730897818</v>
      </c>
      <c r="T18" s="9">
        <v>54464.352583071763</v>
      </c>
      <c r="U18" s="9">
        <v>2906.8807283411534</v>
      </c>
      <c r="V18" s="20">
        <f t="shared" ref="V18" si="26">+U18/T18*100</f>
        <v>5.3372170795704088</v>
      </c>
    </row>
    <row r="19" spans="1:22" x14ac:dyDescent="0.25">
      <c r="A19" s="44" t="s">
        <v>29</v>
      </c>
      <c r="B19" s="17">
        <f t="shared" si="0"/>
        <v>56008.885151166643</v>
      </c>
      <c r="C19" s="17">
        <f t="shared" si="1"/>
        <v>7072.5760097491529</v>
      </c>
      <c r="D19" s="20">
        <f t="shared" si="2"/>
        <v>12.62759647984501</v>
      </c>
      <c r="E19" s="9">
        <v>6615.5047710238678</v>
      </c>
      <c r="F19" s="9">
        <v>859.88766075977549</v>
      </c>
      <c r="G19" s="20">
        <f t="shared" ref="G19:G22" si="27">+F19/E19*100</f>
        <v>12.998065764023211</v>
      </c>
      <c r="H19" s="9">
        <v>8365.4785282486719</v>
      </c>
      <c r="I19" s="9">
        <v>2063.7303858234613</v>
      </c>
      <c r="J19" s="20">
        <f t="shared" ref="J19:J22" si="28">+I19/H19*100</f>
        <v>24.669603524229082</v>
      </c>
      <c r="K19" s="9">
        <v>10143.603369605496</v>
      </c>
      <c r="L19" s="9">
        <v>1010.3680013927362</v>
      </c>
      <c r="M19" s="20">
        <f t="shared" ref="M19:M22" si="29">+L19/K19*100</f>
        <v>9.9606418407508315</v>
      </c>
      <c r="N19" s="9">
        <v>8724.7887293518652</v>
      </c>
      <c r="O19" s="9">
        <v>1236.0885123421772</v>
      </c>
      <c r="P19" s="20">
        <f t="shared" ref="P19:P22" si="30">+O19/N19*100</f>
        <v>14.167546638507567</v>
      </c>
      <c r="Q19" s="9">
        <v>10942.582321061453</v>
      </c>
      <c r="R19" s="9">
        <v>1171.5969377851941</v>
      </c>
      <c r="S19" s="20">
        <f t="shared" ref="S19:S22" si="31">+R19/Q19*100</f>
        <v>10.706768324056316</v>
      </c>
      <c r="T19" s="9">
        <v>11216.927431875289</v>
      </c>
      <c r="U19" s="9">
        <v>730.90451164580918</v>
      </c>
      <c r="V19" s="20">
        <f t="shared" ref="V19:V22" si="32">+U19/T19*100</f>
        <v>6.5160848733743988</v>
      </c>
    </row>
    <row r="20" spans="1:22" x14ac:dyDescent="0.25">
      <c r="A20" s="44" t="s">
        <v>23</v>
      </c>
      <c r="B20" s="17">
        <f t="shared" si="0"/>
        <v>30396.529297792807</v>
      </c>
      <c r="C20" s="17">
        <f t="shared" si="1"/>
        <v>1902.9924930547024</v>
      </c>
      <c r="D20" s="20">
        <f t="shared" si="2"/>
        <v>6.2605584815661333</v>
      </c>
      <c r="E20" s="9">
        <v>7337.0932787775746</v>
      </c>
      <c r="F20" s="9">
        <v>422.88722067882276</v>
      </c>
      <c r="G20" s="20">
        <f t="shared" si="27"/>
        <v>5.7636887608069172</v>
      </c>
      <c r="H20" s="9">
        <v>6121.292519325958</v>
      </c>
      <c r="I20" s="9">
        <v>1057.2180516970568</v>
      </c>
      <c r="J20" s="20">
        <f t="shared" si="28"/>
        <v>17.271157167530227</v>
      </c>
      <c r="K20" s="9">
        <v>5296.6624390022544</v>
      </c>
      <c r="L20" s="9">
        <v>211.44361033941138</v>
      </c>
      <c r="M20" s="20">
        <f t="shared" si="29"/>
        <v>3.9920159680638729</v>
      </c>
      <c r="N20" s="9">
        <v>3002.4992668196414</v>
      </c>
      <c r="O20" s="9">
        <v>211.44361033941138</v>
      </c>
      <c r="P20" s="20">
        <f t="shared" si="30"/>
        <v>7.042253521126761</v>
      </c>
      <c r="Q20" s="9">
        <v>3721.40754197364</v>
      </c>
      <c r="R20" s="9">
        <v>0</v>
      </c>
      <c r="S20" s="20">
        <f t="shared" si="31"/>
        <v>0</v>
      </c>
      <c r="T20" s="9">
        <v>4917.5742518937377</v>
      </c>
      <c r="U20" s="9">
        <v>0</v>
      </c>
      <c r="V20" s="20">
        <f t="shared" si="32"/>
        <v>0</v>
      </c>
    </row>
    <row r="21" spans="1:22" x14ac:dyDescent="0.25">
      <c r="A21" s="44" t="s">
        <v>24</v>
      </c>
      <c r="B21" s="17">
        <f t="shared" si="0"/>
        <v>215280.80003108701</v>
      </c>
      <c r="C21" s="17">
        <f t="shared" si="1"/>
        <v>16873.462440542487</v>
      </c>
      <c r="D21" s="20">
        <f t="shared" si="2"/>
        <v>7.8378854213222562</v>
      </c>
      <c r="E21" s="9">
        <v>32339.961766026201</v>
      </c>
      <c r="F21" s="9">
        <v>4064.4071585574047</v>
      </c>
      <c r="G21" s="20">
        <f t="shared" si="27"/>
        <v>12.567754989825463</v>
      </c>
      <c r="H21" s="9">
        <v>34587.615635804694</v>
      </c>
      <c r="I21" s="9">
        <v>1010.661155528885</v>
      </c>
      <c r="J21" s="20">
        <f t="shared" si="28"/>
        <v>2.9220318803434964</v>
      </c>
      <c r="K21" s="9">
        <v>42490.776754244478</v>
      </c>
      <c r="L21" s="9">
        <v>4050.1583559255214</v>
      </c>
      <c r="M21" s="20">
        <f t="shared" si="29"/>
        <v>9.5318529462301349</v>
      </c>
      <c r="N21" s="9">
        <v>32120.542111461156</v>
      </c>
      <c r="O21" s="9">
        <v>2029.248660646437</v>
      </c>
      <c r="P21" s="20">
        <f t="shared" si="30"/>
        <v>6.3176040230104533</v>
      </c>
      <c r="Q21" s="9">
        <v>35412.052864247657</v>
      </c>
      <c r="R21" s="9">
        <v>3543.0108931888944</v>
      </c>
      <c r="S21" s="20">
        <f t="shared" si="31"/>
        <v>10.005098848042079</v>
      </c>
      <c r="T21" s="9">
        <v>38329.850899302794</v>
      </c>
      <c r="U21" s="9">
        <v>2175.9762166953437</v>
      </c>
      <c r="V21" s="20">
        <f t="shared" si="32"/>
        <v>5.6769754268335122</v>
      </c>
    </row>
    <row r="22" spans="1:22" x14ac:dyDescent="0.25">
      <c r="A22" s="43" t="s">
        <v>25</v>
      </c>
      <c r="B22" s="17">
        <f t="shared" si="0"/>
        <v>284898.50115827523</v>
      </c>
      <c r="C22" s="17">
        <f t="shared" si="1"/>
        <v>23552.233321203053</v>
      </c>
      <c r="D22" s="20">
        <f t="shared" si="2"/>
        <v>8.2668856541714906</v>
      </c>
      <c r="E22" s="9">
        <v>48255.914597299998</v>
      </c>
      <c r="F22" s="9">
        <v>5399.4192944623474</v>
      </c>
      <c r="G22" s="20">
        <f t="shared" si="27"/>
        <v>11.189134719590319</v>
      </c>
      <c r="H22" s="9">
        <v>52578.737699673336</v>
      </c>
      <c r="I22" s="9">
        <v>7326.2214134052201</v>
      </c>
      <c r="J22" s="20">
        <f t="shared" si="28"/>
        <v>13.933810003678989</v>
      </c>
      <c r="K22" s="9">
        <v>56035.375285380578</v>
      </c>
      <c r="L22" s="9">
        <v>5732.4675873918022</v>
      </c>
      <c r="M22" s="20">
        <f t="shared" si="29"/>
        <v>10.230086901706505</v>
      </c>
      <c r="N22" s="9">
        <v>42069.213789455025</v>
      </c>
      <c r="O22" s="9">
        <v>1839.3348904967534</v>
      </c>
      <c r="P22" s="20">
        <f t="shared" si="30"/>
        <v>4.3721636912496731</v>
      </c>
      <c r="Q22" s="9">
        <v>44123.01159585335</v>
      </c>
      <c r="R22" s="9">
        <v>841.03104275114458</v>
      </c>
      <c r="S22" s="20">
        <f t="shared" si="31"/>
        <v>1.9061052551321862</v>
      </c>
      <c r="T22" s="9">
        <v>41836.248190612961</v>
      </c>
      <c r="U22" s="9">
        <v>2413.7590926957851</v>
      </c>
      <c r="V22" s="20">
        <f t="shared" si="32"/>
        <v>5.7695400450305527</v>
      </c>
    </row>
    <row r="23" spans="1:22" x14ac:dyDescent="0.25">
      <c r="A23" s="45"/>
      <c r="B23" s="17"/>
      <c r="C23" s="17"/>
      <c r="D23" s="20"/>
    </row>
    <row r="24" spans="1:22" x14ac:dyDescent="0.25">
      <c r="A24" s="42" t="s">
        <v>3</v>
      </c>
      <c r="B24" s="16">
        <f t="shared" ref="B24" si="33">+E24+H24+K24+N24+Q24+T24</f>
        <v>575857.04841819452</v>
      </c>
      <c r="C24" s="16">
        <f t="shared" ref="C24" si="34">+F24+I24+L24+O24+R24+U24</f>
        <v>39867.392679683944</v>
      </c>
      <c r="D24" s="19">
        <f t="shared" ref="D24" si="35">+C24/B24*100</f>
        <v>6.923140524057934</v>
      </c>
      <c r="E24" s="3">
        <v>112668.17673194218</v>
      </c>
      <c r="F24" s="3">
        <v>10655.620289687426</v>
      </c>
      <c r="G24" s="19">
        <f t="shared" ref="G24" si="36">+F24/E24*100</f>
        <v>9.4575243860021452</v>
      </c>
      <c r="H24" s="3">
        <v>90783.750543544069</v>
      </c>
      <c r="I24" s="3">
        <v>6071.1787460545302</v>
      </c>
      <c r="J24" s="19">
        <f t="shared" ref="J24" si="37">+I24/H24*100</f>
        <v>6.687516994731908</v>
      </c>
      <c r="K24" s="3">
        <v>91179.192945385003</v>
      </c>
      <c r="L24" s="3">
        <v>7916.2468018047493</v>
      </c>
      <c r="M24" s="19">
        <f t="shared" ref="M24" si="38">+L24/K24*100</f>
        <v>8.6820759715941609</v>
      </c>
      <c r="N24" s="3">
        <v>92580.761903685474</v>
      </c>
      <c r="O24" s="3">
        <v>6921.8898147274749</v>
      </c>
      <c r="P24" s="19">
        <f t="shared" ref="P24" si="39">+O24/N24*100</f>
        <v>7.4765962953821044</v>
      </c>
      <c r="Q24" s="3">
        <v>90167.137544012367</v>
      </c>
      <c r="R24" s="3">
        <v>1430.7707712537501</v>
      </c>
      <c r="S24" s="19">
        <f t="shared" ref="S24" si="40">+R24/Q24*100</f>
        <v>1.5867984835998179</v>
      </c>
      <c r="T24" s="3">
        <v>98478.028749625431</v>
      </c>
      <c r="U24" s="3">
        <v>6871.686256156012</v>
      </c>
      <c r="V24" s="19">
        <f t="shared" ref="V24" si="41">+U24/T24*100</f>
        <v>6.977887700846316</v>
      </c>
    </row>
    <row r="25" spans="1:22" x14ac:dyDescent="0.25">
      <c r="A25" s="42" t="s">
        <v>26</v>
      </c>
      <c r="B25" s="17"/>
      <c r="C25" s="17"/>
      <c r="D25" s="20"/>
    </row>
    <row r="26" spans="1:22" x14ac:dyDescent="0.25">
      <c r="A26" s="43" t="s">
        <v>38</v>
      </c>
      <c r="B26" s="17">
        <f t="shared" ref="B26" si="42">+E26+H26+K26+N26+Q26+T26</f>
        <v>303753.76417223248</v>
      </c>
      <c r="C26" s="17">
        <f t="shared" ref="C26" si="43">+F26+I26+L26+O26+R26+U26</f>
        <v>24414.288300174412</v>
      </c>
      <c r="D26" s="20">
        <f t="shared" ref="D26" si="44">+C26/B26*100</f>
        <v>8.0375261741056754</v>
      </c>
      <c r="E26" s="9">
        <v>62001.102592442141</v>
      </c>
      <c r="F26" s="9">
        <v>6294.03330197999</v>
      </c>
      <c r="G26" s="20">
        <f t="shared" ref="G26" si="45">+F26/E26*100</f>
        <v>10.151486084615573</v>
      </c>
      <c r="H26" s="9">
        <v>43959.347238374015</v>
      </c>
      <c r="I26" s="9">
        <v>2280.6518363751211</v>
      </c>
      <c r="J26" s="20">
        <f t="shared" ref="J26" si="46">+I26/H26*100</f>
        <v>5.1880930442575846</v>
      </c>
      <c r="K26" s="9">
        <v>54628.748401095407</v>
      </c>
      <c r="L26" s="9">
        <v>5441.9334740308823</v>
      </c>
      <c r="M26" s="20">
        <f t="shared" ref="M26" si="47">+L26/K26*100</f>
        <v>9.9616660335600162</v>
      </c>
      <c r="N26" s="9">
        <v>44338.227345701962</v>
      </c>
      <c r="O26" s="9">
        <v>4108.6409767248952</v>
      </c>
      <c r="P26" s="20">
        <f t="shared" ref="P26" si="48">+O26/N26*100</f>
        <v>9.2665882753726656</v>
      </c>
      <c r="Q26" s="9">
        <v>48176.139641533206</v>
      </c>
      <c r="R26" s="9">
        <v>429.94383037988774</v>
      </c>
      <c r="S26" s="20">
        <f t="shared" ref="S26" si="49">+R26/Q26*100</f>
        <v>0.89244143175230295</v>
      </c>
      <c r="T26" s="9">
        <v>50650.198953085761</v>
      </c>
      <c r="U26" s="9">
        <v>5859.0848806836348</v>
      </c>
      <c r="V26" s="20">
        <f t="shared" ref="V26" si="50">+U26/T26*100</f>
        <v>11.567743072659109</v>
      </c>
    </row>
    <row r="27" spans="1:22" x14ac:dyDescent="0.25">
      <c r="A27" s="44" t="s">
        <v>29</v>
      </c>
      <c r="B27" s="17">
        <f t="shared" si="0"/>
        <v>54750.275771518856</v>
      </c>
      <c r="C27" s="17">
        <f t="shared" si="1"/>
        <v>3783.5057073430125</v>
      </c>
      <c r="D27" s="20">
        <f t="shared" si="2"/>
        <v>6.9104778999326903</v>
      </c>
      <c r="E27" s="9">
        <v>10186.597752643482</v>
      </c>
      <c r="F27" s="9">
        <v>0</v>
      </c>
      <c r="G27" s="20">
        <f t="shared" ref="G27:G30" si="51">+F27/E27*100</f>
        <v>0</v>
      </c>
      <c r="H27" s="9">
        <v>11138.104396305645</v>
      </c>
      <c r="I27" s="9">
        <v>0</v>
      </c>
      <c r="J27" s="20">
        <f t="shared" ref="J27:J30" si="52">+I27/H27*100</f>
        <v>0</v>
      </c>
      <c r="K27" s="9">
        <v>7445.7058339717005</v>
      </c>
      <c r="L27" s="9">
        <v>161.22893639245791</v>
      </c>
      <c r="M27" s="20">
        <f t="shared" ref="M27:M30" si="53">+L27/K27*100</f>
        <v>2.1653949267890282</v>
      </c>
      <c r="N27" s="9">
        <v>9005.7877327787228</v>
      </c>
      <c r="O27" s="9">
        <v>2289.4508967729025</v>
      </c>
      <c r="P27" s="20">
        <f t="shared" ref="P27:P30" si="54">+O27/N27*100</f>
        <v>25.421994884910482</v>
      </c>
      <c r="Q27" s="9">
        <v>8952.5565918745451</v>
      </c>
      <c r="R27" s="9">
        <v>429.94383037988774</v>
      </c>
      <c r="S27" s="20">
        <f t="shared" ref="S27:S30" si="55">+R27/Q27*100</f>
        <v>4.8024698416328384</v>
      </c>
      <c r="T27" s="9">
        <v>8021.5234639447635</v>
      </c>
      <c r="U27" s="9">
        <v>902.88204379776425</v>
      </c>
      <c r="V27" s="20">
        <f t="shared" ref="V27:V30" si="56">+U27/T27*100</f>
        <v>11.25574272588055</v>
      </c>
    </row>
    <row r="28" spans="1:22" x14ac:dyDescent="0.25">
      <c r="A28" s="44" t="s">
        <v>23</v>
      </c>
      <c r="B28" s="17">
        <f t="shared" si="0"/>
        <v>33630.106224483381</v>
      </c>
      <c r="C28" s="17">
        <f t="shared" si="1"/>
        <v>634.33083101823411</v>
      </c>
      <c r="D28" s="20">
        <f t="shared" si="2"/>
        <v>1.8861993083935868</v>
      </c>
      <c r="E28" s="9">
        <v>6110.7203388089883</v>
      </c>
      <c r="F28" s="9">
        <v>634.33083101823411</v>
      </c>
      <c r="G28" s="20">
        <f t="shared" si="51"/>
        <v>10.380622837370243</v>
      </c>
      <c r="H28" s="9">
        <v>6110.7203388089883</v>
      </c>
      <c r="I28" s="9">
        <v>0</v>
      </c>
      <c r="J28" s="20">
        <f t="shared" si="52"/>
        <v>0</v>
      </c>
      <c r="K28" s="9">
        <v>3996.2842354148752</v>
      </c>
      <c r="L28" s="9">
        <v>0</v>
      </c>
      <c r="M28" s="20">
        <f t="shared" si="53"/>
        <v>0</v>
      </c>
      <c r="N28" s="9">
        <v>4524.8932612634026</v>
      </c>
      <c r="O28" s="9">
        <v>0</v>
      </c>
      <c r="P28" s="20">
        <f t="shared" si="54"/>
        <v>0</v>
      </c>
      <c r="Q28" s="9">
        <v>5328.378980553166</v>
      </c>
      <c r="R28" s="9">
        <v>0</v>
      </c>
      <c r="S28" s="20">
        <f t="shared" si="55"/>
        <v>0</v>
      </c>
      <c r="T28" s="9">
        <v>7559.1090696339588</v>
      </c>
      <c r="U28" s="9">
        <v>0</v>
      </c>
      <c r="V28" s="20">
        <f t="shared" si="56"/>
        <v>0</v>
      </c>
    </row>
    <row r="29" spans="1:22" x14ac:dyDescent="0.25">
      <c r="A29" s="44" t="s">
        <v>24</v>
      </c>
      <c r="B29" s="17">
        <f t="shared" si="0"/>
        <v>215373.38217623025</v>
      </c>
      <c r="C29" s="17">
        <f t="shared" si="1"/>
        <v>19996.451761813165</v>
      </c>
      <c r="D29" s="20">
        <f t="shared" si="2"/>
        <v>9.2845511175800635</v>
      </c>
      <c r="E29" s="9">
        <v>45703.784500989685</v>
      </c>
      <c r="F29" s="9">
        <v>5659.7024709617563</v>
      </c>
      <c r="G29" s="20">
        <f t="shared" si="51"/>
        <v>12.383443806145198</v>
      </c>
      <c r="H29" s="9">
        <v>26710.522503259395</v>
      </c>
      <c r="I29" s="9">
        <v>2280.6518363751211</v>
      </c>
      <c r="J29" s="20">
        <f t="shared" si="52"/>
        <v>8.5384021824987535</v>
      </c>
      <c r="K29" s="9">
        <v>43186.758331708843</v>
      </c>
      <c r="L29" s="9">
        <v>5280.7045376384249</v>
      </c>
      <c r="M29" s="20">
        <f t="shared" si="53"/>
        <v>12.22760110188959</v>
      </c>
      <c r="N29" s="9">
        <v>30807.546351659839</v>
      </c>
      <c r="O29" s="9">
        <v>1819.1900799519931</v>
      </c>
      <c r="P29" s="20">
        <f t="shared" si="54"/>
        <v>5.9050145025716381</v>
      </c>
      <c r="Q29" s="9">
        <v>33895.204069105486</v>
      </c>
      <c r="R29" s="9">
        <v>0</v>
      </c>
      <c r="S29" s="20">
        <f t="shared" si="55"/>
        <v>0</v>
      </c>
      <c r="T29" s="9">
        <v>35069.566419507028</v>
      </c>
      <c r="U29" s="9">
        <v>4956.2028368858701</v>
      </c>
      <c r="V29" s="20">
        <f t="shared" si="56"/>
        <v>14.13248962818383</v>
      </c>
    </row>
    <row r="30" spans="1:22" x14ac:dyDescent="0.25">
      <c r="A30" s="46" t="s">
        <v>25</v>
      </c>
      <c r="B30" s="18">
        <f t="shared" si="0"/>
        <v>272103.28424596187</v>
      </c>
      <c r="C30" s="18">
        <f t="shared" si="1"/>
        <v>15453.10437950953</v>
      </c>
      <c r="D30" s="21">
        <f t="shared" si="2"/>
        <v>5.6791318863836393</v>
      </c>
      <c r="E30" s="64">
        <v>50667.074139500008</v>
      </c>
      <c r="F30" s="64">
        <v>4361.5869877074356</v>
      </c>
      <c r="G30" s="21">
        <f t="shared" si="51"/>
        <v>8.6083261403625162</v>
      </c>
      <c r="H30" s="64">
        <v>46824.40330517001</v>
      </c>
      <c r="I30" s="64">
        <v>3790.5269096794086</v>
      </c>
      <c r="J30" s="21">
        <f t="shared" si="52"/>
        <v>8.0951953300404078</v>
      </c>
      <c r="K30" s="64">
        <v>36550.44454428953</v>
      </c>
      <c r="L30" s="64">
        <v>2474.313327773868</v>
      </c>
      <c r="M30" s="21">
        <f t="shared" si="53"/>
        <v>6.769584771467418</v>
      </c>
      <c r="N30" s="64">
        <v>48242.534557983483</v>
      </c>
      <c r="O30" s="64">
        <v>2813.2488380025789</v>
      </c>
      <c r="P30" s="21">
        <f t="shared" si="54"/>
        <v>5.8314698093262276</v>
      </c>
      <c r="Q30" s="64">
        <v>41990.997902479183</v>
      </c>
      <c r="R30" s="64">
        <v>1000.8269408738621</v>
      </c>
      <c r="S30" s="21">
        <f t="shared" si="55"/>
        <v>2.3834321422848883</v>
      </c>
      <c r="T30" s="64">
        <v>47827.82979653967</v>
      </c>
      <c r="U30" s="64">
        <v>1012.6013754723782</v>
      </c>
      <c r="V30" s="21">
        <f t="shared" si="56"/>
        <v>2.117180268851838</v>
      </c>
    </row>
    <row r="31" spans="1:22" x14ac:dyDescent="0.25">
      <c r="A31" s="1" t="s">
        <v>86</v>
      </c>
    </row>
    <row r="32" spans="1:22" x14ac:dyDescent="0.25">
      <c r="A32" s="1" t="s">
        <v>79</v>
      </c>
    </row>
  </sheetData>
  <mergeCells count="15">
    <mergeCell ref="Q4:S4"/>
    <mergeCell ref="T4:V4"/>
    <mergeCell ref="E4:G4"/>
    <mergeCell ref="H4:J4"/>
    <mergeCell ref="A1:V1"/>
    <mergeCell ref="K3:M3"/>
    <mergeCell ref="N3:P3"/>
    <mergeCell ref="Q3:S3"/>
    <mergeCell ref="T3:V3"/>
    <mergeCell ref="E3:G3"/>
    <mergeCell ref="H3:J3"/>
    <mergeCell ref="A3:A5"/>
    <mergeCell ref="B3:D4"/>
    <mergeCell ref="K4:M4"/>
    <mergeCell ref="N4:P4"/>
  </mergeCells>
  <phoneticPr fontId="5" type="noConversion"/>
  <printOptions horizontalCentered="1" verticalCentered="1"/>
  <pageMargins left="0.54" right="0" top="0" bottom="0" header="0" footer="0"/>
  <pageSetup paperSize="9" scale="77" orientation="landscape" r:id="rId1"/>
  <headerFooter alignWithMargins="0">
    <oddFooter>&amp;L&amp;Z&amp;F+&amp;F+&amp;A&amp;R&amp;D+&amp;T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N42"/>
  <sheetViews>
    <sheetView zoomScale="170" zoomScaleNormal="170" workbookViewId="0">
      <selection activeCell="A35" sqref="A35"/>
    </sheetView>
  </sheetViews>
  <sheetFormatPr baseColWidth="10" defaultColWidth="11.44140625" defaultRowHeight="10.199999999999999" x14ac:dyDescent="0.2"/>
  <cols>
    <col min="1" max="1" width="23.33203125" style="15" customWidth="1"/>
    <col min="2" max="2" width="8.6640625" style="15" customWidth="1"/>
    <col min="3" max="3" width="6" style="15" customWidth="1"/>
    <col min="4" max="4" width="8.6640625" style="15" customWidth="1"/>
    <col min="5" max="5" width="6" style="15" customWidth="1"/>
    <col min="6" max="6" width="8.6640625" style="15" customWidth="1"/>
    <col min="7" max="7" width="6" style="15" customWidth="1"/>
    <col min="8" max="8" width="8.6640625" style="15" customWidth="1"/>
    <col min="9" max="9" width="6" style="15" customWidth="1"/>
    <col min="10" max="10" width="8.6640625" style="15" customWidth="1"/>
    <col min="11" max="11" width="6" style="15" customWidth="1"/>
    <col min="12" max="12" width="8.6640625" style="15" customWidth="1"/>
    <col min="13" max="13" width="6" style="15" customWidth="1"/>
    <col min="14" max="16384" width="11.44140625" style="15"/>
  </cols>
  <sheetData>
    <row r="1" spans="1:14" ht="22.5" customHeight="1" x14ac:dyDescent="0.2">
      <c r="A1" s="77" t="s">
        <v>91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53"/>
    </row>
    <row r="2" spans="1:14" x14ac:dyDescent="0.2">
      <c r="A2" s="2"/>
      <c r="B2" s="2"/>
      <c r="C2" s="2"/>
      <c r="D2" s="2"/>
      <c r="E2" s="2"/>
      <c r="F2" s="2"/>
      <c r="G2" s="2"/>
    </row>
    <row r="3" spans="1:14" x14ac:dyDescent="0.2">
      <c r="A3" s="70" t="s">
        <v>30</v>
      </c>
      <c r="B3" s="70" t="s">
        <v>31</v>
      </c>
      <c r="C3" s="70"/>
      <c r="D3" s="73" t="s">
        <v>32</v>
      </c>
      <c r="E3" s="73"/>
      <c r="F3" s="73"/>
      <c r="G3" s="73"/>
      <c r="H3" s="73"/>
      <c r="I3" s="73"/>
      <c r="J3" s="73"/>
      <c r="K3" s="73"/>
      <c r="L3" s="73"/>
      <c r="M3" s="73"/>
    </row>
    <row r="4" spans="1:14" x14ac:dyDescent="0.2">
      <c r="A4" s="70"/>
      <c r="B4" s="70"/>
      <c r="C4" s="70"/>
      <c r="D4" s="73" t="s">
        <v>0</v>
      </c>
      <c r="E4" s="73"/>
      <c r="F4" s="73"/>
      <c r="G4" s="73"/>
      <c r="H4" s="73"/>
      <c r="I4" s="73"/>
      <c r="J4" s="74" t="s">
        <v>33</v>
      </c>
      <c r="K4" s="74"/>
      <c r="L4" s="74"/>
      <c r="M4" s="74"/>
    </row>
    <row r="5" spans="1:14" ht="24" customHeight="1" x14ac:dyDescent="0.2">
      <c r="A5" s="70"/>
      <c r="B5" s="70"/>
      <c r="C5" s="70"/>
      <c r="D5" s="70" t="s">
        <v>1</v>
      </c>
      <c r="E5" s="70"/>
      <c r="F5" s="70" t="s">
        <v>5</v>
      </c>
      <c r="G5" s="70"/>
      <c r="H5" s="70" t="s">
        <v>3</v>
      </c>
      <c r="I5" s="70"/>
      <c r="J5" s="76" t="s">
        <v>34</v>
      </c>
      <c r="K5" s="76"/>
      <c r="L5" s="76" t="s">
        <v>35</v>
      </c>
      <c r="M5" s="76"/>
    </row>
    <row r="6" spans="1:14" x14ac:dyDescent="0.2">
      <c r="A6" s="70"/>
      <c r="B6" s="5" t="s">
        <v>36</v>
      </c>
      <c r="C6" s="5" t="s">
        <v>37</v>
      </c>
      <c r="D6" s="5" t="s">
        <v>36</v>
      </c>
      <c r="E6" s="5" t="s">
        <v>37</v>
      </c>
      <c r="F6" s="5" t="s">
        <v>36</v>
      </c>
      <c r="G6" s="5" t="s">
        <v>37</v>
      </c>
      <c r="H6" s="5" t="s">
        <v>36</v>
      </c>
      <c r="I6" s="5" t="s">
        <v>37</v>
      </c>
      <c r="J6" s="5" t="s">
        <v>36</v>
      </c>
      <c r="K6" s="5" t="s">
        <v>37</v>
      </c>
      <c r="L6" s="5" t="s">
        <v>36</v>
      </c>
      <c r="M6" s="5" t="s">
        <v>37</v>
      </c>
    </row>
    <row r="7" spans="1:14" x14ac:dyDescent="0.2">
      <c r="A7" s="6"/>
      <c r="B7" s="3"/>
      <c r="C7" s="3"/>
      <c r="D7" s="3"/>
      <c r="E7" s="3"/>
      <c r="F7" s="3"/>
      <c r="G7" s="3"/>
    </row>
    <row r="8" spans="1:14" x14ac:dyDescent="0.2">
      <c r="A8" s="47" t="s">
        <v>55</v>
      </c>
      <c r="B8" s="58">
        <f>SUM(B11,B15)</f>
        <v>1308073.617316273</v>
      </c>
      <c r="C8" s="59">
        <f t="shared" ref="C8:M8" si="0">SUM(C11,C15)</f>
        <v>99.999999999999432</v>
      </c>
      <c r="D8" s="58">
        <f t="shared" si="0"/>
        <v>70526.9833885509</v>
      </c>
      <c r="E8" s="59">
        <f t="shared" si="0"/>
        <v>99.999999999999972</v>
      </c>
      <c r="F8" s="58">
        <f t="shared" si="0"/>
        <v>35618.590170411844</v>
      </c>
      <c r="G8" s="59">
        <f t="shared" si="0"/>
        <v>100</v>
      </c>
      <c r="H8" s="58">
        <f t="shared" si="0"/>
        <v>34908.393218139034</v>
      </c>
      <c r="I8" s="59">
        <f t="shared" si="0"/>
        <v>100</v>
      </c>
      <c r="J8" s="58">
        <f t="shared" si="0"/>
        <v>13057.224469735022</v>
      </c>
      <c r="K8" s="59">
        <f t="shared" si="0"/>
        <v>100</v>
      </c>
      <c r="L8" s="58">
        <f t="shared" si="0"/>
        <v>56048.416456566425</v>
      </c>
      <c r="M8" s="59">
        <f t="shared" si="0"/>
        <v>100</v>
      </c>
      <c r="N8" s="22"/>
    </row>
    <row r="9" spans="1:14" x14ac:dyDescent="0.2">
      <c r="A9" s="47"/>
      <c r="B9" s="24"/>
      <c r="C9" s="25"/>
      <c r="D9" s="24"/>
      <c r="E9" s="25"/>
      <c r="F9" s="24"/>
      <c r="G9" s="25"/>
      <c r="H9" s="24"/>
      <c r="I9" s="25"/>
      <c r="J9" s="24"/>
      <c r="K9" s="25"/>
      <c r="L9" s="24"/>
      <c r="M9" s="25"/>
    </row>
    <row r="10" spans="1:14" x14ac:dyDescent="0.2">
      <c r="A10" s="47" t="s">
        <v>26</v>
      </c>
      <c r="B10" s="26"/>
      <c r="C10" s="27"/>
      <c r="D10" s="26"/>
      <c r="E10" s="27"/>
      <c r="F10" s="26"/>
      <c r="G10" s="27"/>
      <c r="H10" s="26"/>
      <c r="I10" s="27"/>
      <c r="J10" s="26"/>
      <c r="K10" s="27"/>
      <c r="L10" s="26"/>
      <c r="M10" s="27"/>
    </row>
    <row r="11" spans="1:14" x14ac:dyDescent="0.2">
      <c r="A11" s="48" t="s">
        <v>38</v>
      </c>
      <c r="B11" s="22">
        <f>+B12+B13+B14</f>
        <v>687219.9141153302</v>
      </c>
      <c r="C11" s="8">
        <f t="shared" ref="C11:M11" si="1">+C12+C13+C14</f>
        <v>52.536791891366974</v>
      </c>
      <c r="D11" s="22">
        <f t="shared" si="1"/>
        <v>26449.387469006157</v>
      </c>
      <c r="E11" s="37">
        <f t="shared" si="1"/>
        <v>37.502507832058846</v>
      </c>
      <c r="F11" s="22">
        <f t="shared" si="1"/>
        <v>16435.513116300994</v>
      </c>
      <c r="G11" s="37">
        <f t="shared" si="1"/>
        <v>46.143075954628536</v>
      </c>
      <c r="H11" s="22">
        <f t="shared" si="1"/>
        <v>10013.874352705159</v>
      </c>
      <c r="I11" s="37">
        <f t="shared" si="1"/>
        <v>28.686150892507332</v>
      </c>
      <c r="J11" s="22">
        <f t="shared" si="1"/>
        <v>2409.771468505533</v>
      </c>
      <c r="K11" s="37">
        <f t="shared" si="1"/>
        <v>18.455464820192645</v>
      </c>
      <c r="L11" s="22">
        <f t="shared" si="1"/>
        <v>24039.61600050062</v>
      </c>
      <c r="M11" s="37">
        <f t="shared" si="1"/>
        <v>42.890803202494808</v>
      </c>
      <c r="N11" s="27"/>
    </row>
    <row r="12" spans="1:14" x14ac:dyDescent="0.2">
      <c r="A12" s="49" t="s">
        <v>29</v>
      </c>
      <c r="B12" s="26">
        <v>128638.6822117689</v>
      </c>
      <c r="C12" s="27">
        <v>9.8342081446219733</v>
      </c>
      <c r="D12" s="26">
        <v>1440.3118317726241</v>
      </c>
      <c r="E12" s="27">
        <v>2.0422138627957236</v>
      </c>
      <c r="F12" s="26">
        <v>849.13906500027826</v>
      </c>
      <c r="G12" s="27">
        <v>2.3839771898261515</v>
      </c>
      <c r="H12" s="26">
        <v>591.17276677234565</v>
      </c>
      <c r="I12" s="27">
        <v>1.6934975009539013</v>
      </c>
      <c r="J12" s="26">
        <v>214.97191518994387</v>
      </c>
      <c r="K12" s="27">
        <v>1.6463829329749313</v>
      </c>
      <c r="L12" s="26">
        <v>1225.3399165826802</v>
      </c>
      <c r="M12" s="26">
        <v>2.1862168354608773</v>
      </c>
      <c r="N12" s="27"/>
    </row>
    <row r="13" spans="1:14" x14ac:dyDescent="0.2">
      <c r="A13" s="49" t="s">
        <v>23</v>
      </c>
      <c r="B13" s="26">
        <v>70856.2641362391</v>
      </c>
      <c r="C13" s="27">
        <v>5.4168407036304203</v>
      </c>
      <c r="D13" s="26">
        <v>5920.4210895035176</v>
      </c>
      <c r="E13" s="27">
        <v>8.3945474555269524</v>
      </c>
      <c r="F13" s="26">
        <v>2748.7669344123478</v>
      </c>
      <c r="G13" s="27">
        <v>7.717225530997383</v>
      </c>
      <c r="H13" s="26">
        <v>3171.6541550911707</v>
      </c>
      <c r="I13" s="27">
        <v>9.0856492170001157</v>
      </c>
      <c r="J13" s="26">
        <v>0</v>
      </c>
      <c r="K13" s="27">
        <v>0</v>
      </c>
      <c r="L13" s="26">
        <v>5920.4210895035176</v>
      </c>
      <c r="M13" s="26">
        <v>10.563047921418844</v>
      </c>
      <c r="N13" s="27"/>
    </row>
    <row r="14" spans="1:14" x14ac:dyDescent="0.2">
      <c r="A14" s="49" t="s">
        <v>24</v>
      </c>
      <c r="B14" s="26">
        <v>487724.96776732226</v>
      </c>
      <c r="C14" s="27">
        <v>37.285743043114579</v>
      </c>
      <c r="D14" s="26">
        <v>19088.654547730013</v>
      </c>
      <c r="E14" s="27">
        <v>27.065746513736173</v>
      </c>
      <c r="F14" s="26">
        <v>12837.607116888368</v>
      </c>
      <c r="G14" s="27">
        <v>36.041873233804999</v>
      </c>
      <c r="H14" s="26">
        <v>6251.0474308416433</v>
      </c>
      <c r="I14" s="27">
        <v>17.907004174553315</v>
      </c>
      <c r="J14" s="26">
        <v>2194.799553315589</v>
      </c>
      <c r="K14" s="27">
        <v>16.809081887217715</v>
      </c>
      <c r="L14" s="26">
        <v>16893.854994414422</v>
      </c>
      <c r="M14" s="26">
        <v>30.141538445615083</v>
      </c>
      <c r="N14" s="27"/>
    </row>
    <row r="15" spans="1:14" x14ac:dyDescent="0.2">
      <c r="A15" s="48" t="s">
        <v>25</v>
      </c>
      <c r="B15" s="26">
        <v>620853.70320094272</v>
      </c>
      <c r="C15" s="27">
        <v>47.463208108632458</v>
      </c>
      <c r="D15" s="26">
        <v>44077.59591954475</v>
      </c>
      <c r="E15" s="27">
        <v>62.497492167941118</v>
      </c>
      <c r="F15" s="26">
        <v>19183.077054110854</v>
      </c>
      <c r="G15" s="27">
        <v>53.856924045371457</v>
      </c>
      <c r="H15" s="26">
        <v>24894.518865433874</v>
      </c>
      <c r="I15" s="27">
        <v>71.313849107492672</v>
      </c>
      <c r="J15" s="26">
        <v>10647.453001229489</v>
      </c>
      <c r="K15" s="27">
        <v>81.544535179807355</v>
      </c>
      <c r="L15" s="26">
        <v>32008.800456065808</v>
      </c>
      <c r="M15" s="26">
        <v>57.109196797505199</v>
      </c>
      <c r="N15" s="27"/>
    </row>
    <row r="16" spans="1:14" x14ac:dyDescent="0.2">
      <c r="A16" s="51"/>
      <c r="B16" s="26"/>
      <c r="C16" s="27"/>
      <c r="D16" s="26"/>
      <c r="E16" s="27"/>
      <c r="F16" s="26"/>
      <c r="G16" s="27"/>
      <c r="H16" s="26"/>
      <c r="I16" s="27"/>
      <c r="J16" s="26"/>
      <c r="K16" s="27"/>
      <c r="L16" s="26"/>
      <c r="M16" s="26"/>
      <c r="N16" s="27"/>
    </row>
    <row r="17" spans="1:14" x14ac:dyDescent="0.2">
      <c r="A17" s="47" t="s">
        <v>39</v>
      </c>
      <c r="N17" s="27"/>
    </row>
    <row r="18" spans="1:14" x14ac:dyDescent="0.2">
      <c r="A18" s="52">
        <v>1</v>
      </c>
      <c r="B18" s="26">
        <v>228330.5834590345</v>
      </c>
      <c r="C18" s="27">
        <v>17.455484189604768</v>
      </c>
      <c r="D18" s="26">
        <v>7618.1231438754994</v>
      </c>
      <c r="E18" s="27">
        <v>10.801714149470053</v>
      </c>
      <c r="F18" s="26">
        <v>3501.9237958675267</v>
      </c>
      <c r="G18" s="27">
        <v>9.831730506774953</v>
      </c>
      <c r="H18" s="26">
        <v>4116.1993480079727</v>
      </c>
      <c r="I18" s="27">
        <v>11.791431711812852</v>
      </c>
      <c r="J18" s="26">
        <v>211.93982277328848</v>
      </c>
      <c r="K18" s="27">
        <v>1.6231613637686777</v>
      </c>
      <c r="L18" s="26">
        <v>7406.1833211022122</v>
      </c>
      <c r="M18" s="26">
        <v>13.213902888481217</v>
      </c>
      <c r="N18" s="27"/>
    </row>
    <row r="19" spans="1:14" x14ac:dyDescent="0.2">
      <c r="A19" s="48">
        <v>2</v>
      </c>
      <c r="B19" s="26">
        <v>244165.53690344287</v>
      </c>
      <c r="C19" s="27">
        <v>18.666039408728924</v>
      </c>
      <c r="D19" s="26">
        <v>6075.0474955344007</v>
      </c>
      <c r="E19" s="27">
        <v>8.6137917767805732</v>
      </c>
      <c r="F19" s="26">
        <v>1710.7326442587078</v>
      </c>
      <c r="G19" s="27">
        <v>4.8029207109937859</v>
      </c>
      <c r="H19" s="26">
        <v>4364.3148512756934</v>
      </c>
      <c r="I19" s="27">
        <v>12.502193452455773</v>
      </c>
      <c r="J19" s="26">
        <v>353.23303795548077</v>
      </c>
      <c r="K19" s="27">
        <v>2.7052689396144625</v>
      </c>
      <c r="L19" s="26">
        <v>4838.7318626902188</v>
      </c>
      <c r="M19" s="26">
        <v>8.6331285852471762</v>
      </c>
      <c r="N19" s="27"/>
    </row>
    <row r="20" spans="1:14" x14ac:dyDescent="0.2">
      <c r="A20" s="48">
        <v>3</v>
      </c>
      <c r="B20" s="26">
        <v>217880.7460458822</v>
      </c>
      <c r="C20" s="27">
        <v>16.656611918593615</v>
      </c>
      <c r="D20" s="26">
        <v>6950.476249278111</v>
      </c>
      <c r="E20" s="27">
        <v>9.8550596031963895</v>
      </c>
      <c r="F20" s="26">
        <v>4312.2755103413328</v>
      </c>
      <c r="G20" s="27">
        <v>12.106811330010233</v>
      </c>
      <c r="H20" s="26">
        <v>2638.2007389367777</v>
      </c>
      <c r="I20" s="27">
        <v>7.5574969104161474</v>
      </c>
      <c r="J20" s="26">
        <v>0</v>
      </c>
      <c r="K20" s="27">
        <v>0</v>
      </c>
      <c r="L20" s="26">
        <v>6950.476249278111</v>
      </c>
      <c r="M20" s="26">
        <v>12.400843215016147</v>
      </c>
      <c r="N20" s="27"/>
    </row>
    <row r="21" spans="1:14" x14ac:dyDescent="0.2">
      <c r="A21" s="48">
        <v>4</v>
      </c>
      <c r="B21" s="26">
        <v>209911.74174751269</v>
      </c>
      <c r="C21" s="27">
        <v>16.0473951136007</v>
      </c>
      <c r="D21" s="26">
        <v>5356.236352367152</v>
      </c>
      <c r="E21" s="27">
        <v>7.5945915946217291</v>
      </c>
      <c r="F21" s="26">
        <v>2575.6908471597699</v>
      </c>
      <c r="G21" s="27">
        <v>7.2313104893729925</v>
      </c>
      <c r="H21" s="26">
        <v>2780.5455052073821</v>
      </c>
      <c r="I21" s="27">
        <v>7.9652635050603253</v>
      </c>
      <c r="J21" s="26">
        <v>1059.6991138664423</v>
      </c>
      <c r="K21" s="27">
        <v>8.1158068188433887</v>
      </c>
      <c r="L21" s="26">
        <v>4296.5372385007095</v>
      </c>
      <c r="M21" s="26">
        <v>7.6657602660910555</v>
      </c>
      <c r="N21" s="27"/>
    </row>
    <row r="22" spans="1:14" x14ac:dyDescent="0.2">
      <c r="A22" s="48">
        <v>5</v>
      </c>
      <c r="B22" s="26">
        <v>212858.50980205336</v>
      </c>
      <c r="C22" s="27">
        <v>16.272670512135715</v>
      </c>
      <c r="D22" s="26">
        <v>12432.519240216734</v>
      </c>
      <c r="E22" s="27">
        <v>17.628032056500775</v>
      </c>
      <c r="F22" s="26">
        <v>4823.5914664743905</v>
      </c>
      <c r="G22" s="27">
        <v>13.542342477331736</v>
      </c>
      <c r="H22" s="26">
        <v>7608.9277737423463</v>
      </c>
      <c r="I22" s="27">
        <v>21.796843315574346</v>
      </c>
      <c r="J22" s="26">
        <v>2082.6197589797166</v>
      </c>
      <c r="K22" s="27">
        <v>15.949942223992267</v>
      </c>
      <c r="L22" s="26">
        <v>10114.410789266698</v>
      </c>
      <c r="M22" s="26">
        <v>18.045845768193384</v>
      </c>
      <c r="N22" s="27"/>
    </row>
    <row r="23" spans="1:14" x14ac:dyDescent="0.2">
      <c r="A23" s="48">
        <v>6</v>
      </c>
      <c r="B23" s="26">
        <v>194926.4993583539</v>
      </c>
      <c r="C23" s="27">
        <v>14.90179885733621</v>
      </c>
      <c r="D23" s="26">
        <v>32094.580907278982</v>
      </c>
      <c r="E23" s="27">
        <v>45.506810819430413</v>
      </c>
      <c r="F23" s="26">
        <v>18694.375906310124</v>
      </c>
      <c r="G23" s="27">
        <v>52.484884485516304</v>
      </c>
      <c r="H23" s="26">
        <v>13400.205000968866</v>
      </c>
      <c r="I23" s="27">
        <v>38.38677110468057</v>
      </c>
      <c r="J23" s="26">
        <v>9349.7327361600946</v>
      </c>
      <c r="K23" s="27">
        <v>71.605820653781223</v>
      </c>
      <c r="L23" s="26">
        <v>22442.076995728483</v>
      </c>
      <c r="M23" s="26">
        <v>40.040519276971033</v>
      </c>
      <c r="N23" s="27"/>
    </row>
    <row r="24" spans="1:14" x14ac:dyDescent="0.2">
      <c r="A24" s="50"/>
      <c r="N24" s="27"/>
    </row>
    <row r="25" spans="1:14" x14ac:dyDescent="0.2">
      <c r="A25" s="47" t="s">
        <v>40</v>
      </c>
      <c r="N25" s="27"/>
    </row>
    <row r="26" spans="1:14" x14ac:dyDescent="0.2">
      <c r="A26" s="63" t="s">
        <v>57</v>
      </c>
      <c r="B26" s="66">
        <v>338420.52040454984</v>
      </c>
      <c r="C26" s="67">
        <v>25.871672352728353</v>
      </c>
      <c r="D26" s="66">
        <v>28102.768721972734</v>
      </c>
      <c r="E26" s="67">
        <v>39.846832193498898</v>
      </c>
      <c r="F26" s="66">
        <v>11947.708296941189</v>
      </c>
      <c r="G26" s="67">
        <v>33.543462107228713</v>
      </c>
      <c r="H26" s="66">
        <v>16155.060425031548</v>
      </c>
      <c r="I26" s="67">
        <v>46.27844176063963</v>
      </c>
      <c r="J26" s="66">
        <v>5877.965957787751</v>
      </c>
      <c r="K26" s="67">
        <v>45.016963378489244</v>
      </c>
      <c r="L26" s="66">
        <v>21989.314072214667</v>
      </c>
      <c r="M26" s="66">
        <v>39.232712469682056</v>
      </c>
      <c r="N26" s="27"/>
    </row>
    <row r="27" spans="1:14" x14ac:dyDescent="0.2">
      <c r="A27" s="63" t="s">
        <v>58</v>
      </c>
      <c r="B27" s="66">
        <v>314850.01833653677</v>
      </c>
      <c r="C27" s="67">
        <v>24.069747617301637</v>
      </c>
      <c r="D27" s="66">
        <v>18569.777015167761</v>
      </c>
      <c r="E27" s="67">
        <v>26.330031603453364</v>
      </c>
      <c r="F27" s="66">
        <v>8584.1299272814849</v>
      </c>
      <c r="G27" s="67">
        <v>24.100139523243314</v>
      </c>
      <c r="H27" s="66">
        <v>9985.647087886282</v>
      </c>
      <c r="I27" s="67">
        <v>28.60528992407923</v>
      </c>
      <c r="J27" s="66">
        <v>2471.2490495492516</v>
      </c>
      <c r="K27" s="67">
        <v>18.926296743058153</v>
      </c>
      <c r="L27" s="66">
        <v>15795.756790228104</v>
      </c>
      <c r="M27" s="66">
        <v>28.182342675941079</v>
      </c>
      <c r="N27" s="27"/>
    </row>
    <row r="28" spans="1:14" x14ac:dyDescent="0.2">
      <c r="A28" s="63" t="s">
        <v>59</v>
      </c>
      <c r="B28" s="66">
        <v>282854.29550305189</v>
      </c>
      <c r="C28" s="67">
        <v>21.623729105046252</v>
      </c>
      <c r="D28" s="66">
        <v>9746.537080328857</v>
      </c>
      <c r="E28" s="67">
        <v>13.819585940082998</v>
      </c>
      <c r="F28" s="66">
        <v>6212.7736625043108</v>
      </c>
      <c r="G28" s="67">
        <v>17.442503009749174</v>
      </c>
      <c r="H28" s="66">
        <v>3533.763417824548</v>
      </c>
      <c r="I28" s="67">
        <v>10.122962107543639</v>
      </c>
      <c r="J28" s="66">
        <v>2874.0432817022993</v>
      </c>
      <c r="K28" s="67">
        <v>22.011134819378839</v>
      </c>
      <c r="L28" s="66">
        <v>5989.4112037378563</v>
      </c>
      <c r="M28" s="66">
        <v>10.686138132696806</v>
      </c>
      <c r="N28" s="27"/>
    </row>
    <row r="29" spans="1:14" x14ac:dyDescent="0.2">
      <c r="A29" s="63" t="s">
        <v>60</v>
      </c>
      <c r="B29" s="66">
        <v>224681.59061437179</v>
      </c>
      <c r="C29" s="67">
        <v>17.176524901965497</v>
      </c>
      <c r="D29" s="66">
        <v>9770.9696947861958</v>
      </c>
      <c r="E29" s="67">
        <v>13.85422887145968</v>
      </c>
      <c r="F29" s="66">
        <v>4839.8185827799443</v>
      </c>
      <c r="G29" s="67">
        <v>13.587900474512191</v>
      </c>
      <c r="H29" s="66">
        <v>4931.1511120062523</v>
      </c>
      <c r="I29" s="67">
        <v>14.125975610484234</v>
      </c>
      <c r="J29" s="66">
        <v>1098.0545100786458</v>
      </c>
      <c r="K29" s="67">
        <v>8.4095552820110875</v>
      </c>
      <c r="L29" s="66">
        <v>8672.9151847075518</v>
      </c>
      <c r="M29" s="66">
        <v>15.473970065556536</v>
      </c>
      <c r="N29" s="27"/>
    </row>
    <row r="30" spans="1:14" x14ac:dyDescent="0.2">
      <c r="A30" s="63" t="s">
        <v>61</v>
      </c>
      <c r="B30" s="66">
        <v>120866.95754195348</v>
      </c>
      <c r="C30" s="67">
        <v>9.2400730312053181</v>
      </c>
      <c r="D30" s="66">
        <v>4336.9308762953324</v>
      </c>
      <c r="E30" s="67">
        <v>6.1493213915049889</v>
      </c>
      <c r="F30" s="66">
        <v>4034.1597009049206</v>
      </c>
      <c r="G30" s="67">
        <v>11.325994885266606</v>
      </c>
      <c r="H30" s="66">
        <v>302.77117539041205</v>
      </c>
      <c r="I30" s="67">
        <v>0.86733059725328943</v>
      </c>
      <c r="J30" s="66">
        <v>735.91167061707711</v>
      </c>
      <c r="K30" s="67">
        <v>5.6360497770627012</v>
      </c>
      <c r="L30" s="66">
        <v>3601.0192056782557</v>
      </c>
      <c r="M30" s="66">
        <v>6.4248366561235351</v>
      </c>
      <c r="N30" s="27"/>
    </row>
    <row r="31" spans="1:14" x14ac:dyDescent="0.2">
      <c r="A31" s="48" t="s">
        <v>41</v>
      </c>
      <c r="B31" s="66">
        <v>26400.234915813104</v>
      </c>
      <c r="C31" s="67">
        <v>2.0182529917526626</v>
      </c>
      <c r="D31" s="66">
        <v>0</v>
      </c>
      <c r="E31" s="67">
        <v>0</v>
      </c>
      <c r="F31" s="66">
        <v>0</v>
      </c>
      <c r="G31" s="67">
        <v>0</v>
      </c>
      <c r="H31" s="66">
        <v>0</v>
      </c>
      <c r="I31" s="67">
        <v>0</v>
      </c>
      <c r="J31" s="66">
        <v>0</v>
      </c>
      <c r="K31" s="67">
        <v>0</v>
      </c>
      <c r="L31" s="66">
        <v>0</v>
      </c>
      <c r="M31" s="66">
        <v>0</v>
      </c>
      <c r="N31" s="27"/>
    </row>
    <row r="32" spans="1:14" x14ac:dyDescent="0.2">
      <c r="A32" s="50"/>
      <c r="B32" s="26"/>
      <c r="C32" s="27"/>
      <c r="D32" s="26"/>
      <c r="E32" s="27"/>
      <c r="F32" s="26"/>
      <c r="G32" s="27"/>
      <c r="H32" s="26"/>
      <c r="I32" s="27"/>
      <c r="J32" s="26"/>
      <c r="K32" s="27"/>
      <c r="L32" s="26"/>
      <c r="M32" s="26"/>
      <c r="N32" s="27"/>
    </row>
    <row r="33" spans="1:14" x14ac:dyDescent="0.2">
      <c r="A33" s="47" t="s">
        <v>42</v>
      </c>
      <c r="N33" s="27"/>
    </row>
    <row r="34" spans="1:14" x14ac:dyDescent="0.2">
      <c r="A34" s="48" t="s">
        <v>43</v>
      </c>
      <c r="B34" s="26">
        <v>148122.94718708945</v>
      </c>
      <c r="C34" s="27">
        <v>11.323747014406349</v>
      </c>
      <c r="D34" s="26">
        <v>11607.790786530124</v>
      </c>
      <c r="E34" s="27">
        <v>16.458652034753676</v>
      </c>
      <c r="F34" s="26">
        <v>5325.1945898468766</v>
      </c>
      <c r="G34" s="27">
        <v>14.950604626318095</v>
      </c>
      <c r="H34" s="26">
        <v>6282.5961966832447</v>
      </c>
      <c r="I34" s="27">
        <v>17.997380049617103</v>
      </c>
      <c r="J34" s="26">
        <v>3617.5147234943115</v>
      </c>
      <c r="K34" s="27">
        <v>27.705081825614997</v>
      </c>
      <c r="L34" s="26">
        <v>7990.2760630358107</v>
      </c>
      <c r="M34" s="26">
        <v>14.256024644742126</v>
      </c>
      <c r="N34" s="27"/>
    </row>
    <row r="35" spans="1:14" x14ac:dyDescent="0.2">
      <c r="A35" s="48" t="s">
        <v>92</v>
      </c>
      <c r="B35" s="26">
        <v>900525.54015565081</v>
      </c>
      <c r="C35" s="27">
        <v>68.843643678344421</v>
      </c>
      <c r="D35" s="26">
        <v>44525.018655210697</v>
      </c>
      <c r="E35" s="27">
        <v>63.131891534210595</v>
      </c>
      <c r="F35" s="26">
        <v>20867.06253713767</v>
      </c>
      <c r="G35" s="27">
        <v>58.584751494380626</v>
      </c>
      <c r="H35" s="26">
        <v>23657.95611807302</v>
      </c>
      <c r="I35" s="27">
        <v>67.771541274434583</v>
      </c>
      <c r="J35" s="26">
        <v>9439.709746240711</v>
      </c>
      <c r="K35" s="27">
        <v>72.294918174385018</v>
      </c>
      <c r="L35" s="26">
        <v>33663.966446720537</v>
      </c>
      <c r="M35" s="26">
        <v>60.062297161968417</v>
      </c>
      <c r="N35" s="27"/>
    </row>
    <row r="36" spans="1:14" x14ac:dyDescent="0.2">
      <c r="A36" s="48" t="s">
        <v>44</v>
      </c>
      <c r="B36" s="26">
        <v>182386.51918861383</v>
      </c>
      <c r="C36" s="27">
        <v>13.943138732727334</v>
      </c>
      <c r="D36" s="26">
        <v>13759.84311579184</v>
      </c>
      <c r="E36" s="27">
        <v>19.510040632229224</v>
      </c>
      <c r="F36" s="26">
        <v>9426.333043427303</v>
      </c>
      <c r="G36" s="27">
        <v>26.464643879301271</v>
      </c>
      <c r="H36" s="26">
        <v>4333.5100723645373</v>
      </c>
      <c r="I36" s="27">
        <v>12.413948832548291</v>
      </c>
      <c r="J36" s="26">
        <v>0</v>
      </c>
      <c r="K36" s="27">
        <v>0</v>
      </c>
      <c r="L36" s="26">
        <v>13759.84311579184</v>
      </c>
      <c r="M36" s="26">
        <v>24.549923058851718</v>
      </c>
      <c r="N36" s="27"/>
    </row>
    <row r="37" spans="1:14" x14ac:dyDescent="0.2">
      <c r="A37" s="48" t="s">
        <v>45</v>
      </c>
      <c r="B37" s="26">
        <v>65393.304833851114</v>
      </c>
      <c r="C37" s="27">
        <v>4.9992067700299474</v>
      </c>
      <c r="D37" s="26">
        <v>634.33083101823411</v>
      </c>
      <c r="E37" s="27">
        <v>0.89941579880645905</v>
      </c>
      <c r="F37" s="26">
        <v>0</v>
      </c>
      <c r="G37" s="27">
        <v>0</v>
      </c>
      <c r="H37" s="26">
        <v>634.33083101823411</v>
      </c>
      <c r="I37" s="27">
        <v>1.8171298434000231</v>
      </c>
      <c r="J37" s="26">
        <v>0</v>
      </c>
      <c r="K37" s="27">
        <v>0</v>
      </c>
      <c r="L37" s="26">
        <v>634.33083101823411</v>
      </c>
      <c r="M37" s="26">
        <v>1.1317551344377337</v>
      </c>
      <c r="N37" s="27"/>
    </row>
    <row r="38" spans="1:14" x14ac:dyDescent="0.2">
      <c r="A38" s="48" t="s">
        <v>46</v>
      </c>
      <c r="B38" s="26">
        <v>11645.305951080161</v>
      </c>
      <c r="C38" s="27">
        <v>0.89026380449231479</v>
      </c>
      <c r="D38" s="26">
        <v>0</v>
      </c>
      <c r="E38" s="27">
        <v>0</v>
      </c>
      <c r="F38" s="26">
        <v>0</v>
      </c>
      <c r="G38" s="27">
        <v>0</v>
      </c>
      <c r="H38" s="26">
        <v>0</v>
      </c>
      <c r="I38" s="27">
        <v>0</v>
      </c>
      <c r="J38" s="26">
        <v>0</v>
      </c>
      <c r="K38" s="27">
        <v>0</v>
      </c>
      <c r="L38" s="26">
        <v>0</v>
      </c>
      <c r="M38" s="26">
        <v>0</v>
      </c>
      <c r="N38" s="27"/>
    </row>
    <row r="39" spans="1:14" x14ac:dyDescent="0.2">
      <c r="A39" s="12"/>
      <c r="B39" s="28"/>
      <c r="C39" s="28"/>
      <c r="D39" s="28"/>
      <c r="E39" s="28"/>
      <c r="F39" s="28"/>
      <c r="G39" s="28"/>
      <c r="H39" s="29"/>
      <c r="I39" s="29"/>
      <c r="J39" s="29"/>
      <c r="K39" s="29"/>
      <c r="L39" s="29"/>
      <c r="M39" s="29"/>
    </row>
    <row r="40" spans="1:14" x14ac:dyDescent="0.2">
      <c r="A40" s="30" t="str">
        <f>Cuadro01!A42</f>
        <v>Fuente: Instituto Nacional de Estadística (INE).  LXXXI Encuesta Permanente de Hogares de Propósitos Múltiples, Junio 2024.</v>
      </c>
    </row>
    <row r="41" spans="1:14" x14ac:dyDescent="0.2">
      <c r="A41" s="30" t="s">
        <v>47</v>
      </c>
    </row>
    <row r="42" spans="1:14" x14ac:dyDescent="0.2">
      <c r="A42" s="30"/>
    </row>
  </sheetData>
  <mergeCells count="11">
    <mergeCell ref="H5:I5"/>
    <mergeCell ref="J5:K5"/>
    <mergeCell ref="L5:M5"/>
    <mergeCell ref="A1:M1"/>
    <mergeCell ref="A3:A6"/>
    <mergeCell ref="B3:C5"/>
    <mergeCell ref="D3:M3"/>
    <mergeCell ref="D4:I4"/>
    <mergeCell ref="J4:M4"/>
    <mergeCell ref="D5:E5"/>
    <mergeCell ref="F5:G5"/>
  </mergeCells>
  <printOptions horizontalCentered="1" verticalCentered="1"/>
  <pageMargins left="0" right="0" top="0" bottom="0" header="0" footer="0"/>
  <pageSetup paperSize="119" firstPageNumber="15" orientation="landscape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M41"/>
  <sheetViews>
    <sheetView topLeftCell="A16" zoomScale="150" zoomScaleNormal="150" workbookViewId="0">
      <selection activeCell="A34" sqref="A34"/>
    </sheetView>
  </sheetViews>
  <sheetFormatPr baseColWidth="10" defaultColWidth="11.44140625" defaultRowHeight="10.199999999999999" x14ac:dyDescent="0.2"/>
  <cols>
    <col min="1" max="1" width="23.33203125" style="15" customWidth="1"/>
    <col min="2" max="2" width="12" style="15" customWidth="1"/>
    <col min="3" max="3" width="8.6640625" style="15" customWidth="1"/>
    <col min="4" max="4" width="12" style="15" customWidth="1"/>
    <col min="5" max="5" width="12" style="15" bestFit="1" customWidth="1"/>
    <col min="6" max="7" width="8.6640625" style="15" customWidth="1"/>
    <col min="8" max="8" width="0.5546875" style="15" customWidth="1"/>
    <col min="9" max="9" width="8.6640625" style="15" customWidth="1"/>
    <col min="10" max="10" width="11.5546875" style="15" customWidth="1"/>
    <col min="11" max="11" width="8.6640625" style="15" customWidth="1"/>
    <col min="12" max="12" width="12.88671875" style="15" customWidth="1"/>
    <col min="13" max="16384" width="11.44140625" style="15"/>
  </cols>
  <sheetData>
    <row r="1" spans="1:13" ht="22.5" customHeight="1" x14ac:dyDescent="0.2">
      <c r="A1" s="78" t="s">
        <v>93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x14ac:dyDescent="0.2">
      <c r="A2" s="2"/>
      <c r="B2" s="2"/>
      <c r="C2" s="2"/>
      <c r="D2" s="2"/>
      <c r="E2" s="2"/>
      <c r="F2" s="2"/>
      <c r="G2" s="2"/>
      <c r="H2" s="2"/>
    </row>
    <row r="3" spans="1:13" ht="12.75" customHeight="1" x14ac:dyDescent="0.2">
      <c r="A3" s="70" t="s">
        <v>30</v>
      </c>
      <c r="B3" s="70" t="s">
        <v>1</v>
      </c>
      <c r="C3" s="70"/>
      <c r="D3" s="70"/>
      <c r="E3" s="70"/>
      <c r="F3" s="70"/>
      <c r="G3" s="70"/>
      <c r="H3" s="31"/>
      <c r="I3" s="74" t="s">
        <v>48</v>
      </c>
      <c r="J3" s="74"/>
      <c r="K3" s="74"/>
      <c r="L3" s="74"/>
    </row>
    <row r="4" spans="1:13" ht="11.25" customHeight="1" x14ac:dyDescent="0.2">
      <c r="A4" s="70"/>
      <c r="B4" s="70" t="s">
        <v>49</v>
      </c>
      <c r="C4" s="70"/>
      <c r="D4" s="70" t="s">
        <v>50</v>
      </c>
      <c r="E4" s="70"/>
      <c r="F4" s="70" t="s">
        <v>48</v>
      </c>
      <c r="G4" s="70"/>
      <c r="H4" s="6"/>
      <c r="I4" s="70" t="s">
        <v>51</v>
      </c>
      <c r="J4" s="70"/>
      <c r="K4" s="76" t="s">
        <v>52</v>
      </c>
      <c r="L4" s="76"/>
    </row>
    <row r="5" spans="1:13" x14ac:dyDescent="0.2">
      <c r="A5" s="70"/>
      <c r="B5" s="5" t="s">
        <v>36</v>
      </c>
      <c r="C5" s="5" t="s">
        <v>37</v>
      </c>
      <c r="D5" s="5" t="s">
        <v>36</v>
      </c>
      <c r="E5" s="5" t="s">
        <v>53</v>
      </c>
      <c r="F5" s="5" t="s">
        <v>36</v>
      </c>
      <c r="G5" s="5" t="s">
        <v>53</v>
      </c>
      <c r="H5" s="23"/>
      <c r="I5" s="5" t="s">
        <v>36</v>
      </c>
      <c r="J5" s="5" t="s">
        <v>53</v>
      </c>
      <c r="K5" s="5" t="s">
        <v>36</v>
      </c>
      <c r="L5" s="5" t="s">
        <v>53</v>
      </c>
    </row>
    <row r="6" spans="1:13" x14ac:dyDescent="0.2">
      <c r="A6" s="6"/>
      <c r="B6" s="3"/>
      <c r="C6" s="3"/>
      <c r="D6" s="3"/>
      <c r="E6" s="3"/>
      <c r="F6" s="3"/>
      <c r="G6" s="3"/>
      <c r="H6" s="3"/>
    </row>
    <row r="7" spans="1:13" x14ac:dyDescent="0.2">
      <c r="A7" s="3" t="s">
        <v>55</v>
      </c>
      <c r="B7" s="32">
        <f>SUM(B10,B14)</f>
        <v>1308073.617316273</v>
      </c>
      <c r="C7" s="32">
        <f t="shared" ref="C7:K7" si="0">SUM(C10,C14)</f>
        <v>100</v>
      </c>
      <c r="D7" s="32">
        <f t="shared" si="0"/>
        <v>4244.1354406546488</v>
      </c>
      <c r="E7" s="33">
        <f>D7/$B7*100</f>
        <v>0.32445692539554361</v>
      </c>
      <c r="F7" s="32">
        <f t="shared" si="0"/>
        <v>1303829.4818756189</v>
      </c>
      <c r="G7" s="33">
        <f>F7/$B7*100</f>
        <v>99.675543074604505</v>
      </c>
      <c r="H7" s="32">
        <f t="shared" si="0"/>
        <v>0</v>
      </c>
      <c r="I7" s="32">
        <f t="shared" si="0"/>
        <v>1183524.7595669117</v>
      </c>
      <c r="J7" s="33">
        <f>+I7/F7*100</f>
        <v>90.772971160642626</v>
      </c>
      <c r="K7" s="32">
        <f t="shared" si="0"/>
        <v>120304.72230870719</v>
      </c>
      <c r="L7" s="33">
        <f>+K7/F7*100</f>
        <v>9.2270288393573754</v>
      </c>
      <c r="M7" s="57"/>
    </row>
    <row r="8" spans="1:13" x14ac:dyDescent="0.2">
      <c r="A8" s="3"/>
      <c r="B8" s="32"/>
      <c r="C8" s="33"/>
      <c r="D8" s="32"/>
      <c r="E8" s="33"/>
      <c r="F8" s="32"/>
      <c r="G8" s="33"/>
      <c r="I8" s="32"/>
      <c r="J8" s="33"/>
      <c r="K8" s="32"/>
      <c r="L8" s="33"/>
    </row>
    <row r="9" spans="1:13" x14ac:dyDescent="0.2">
      <c r="A9" s="3" t="s">
        <v>26</v>
      </c>
      <c r="B9" s="60"/>
      <c r="C9" s="61"/>
      <c r="D9" s="60"/>
      <c r="E9" s="61"/>
      <c r="F9" s="60"/>
      <c r="G9" s="61"/>
      <c r="H9" s="62"/>
      <c r="I9" s="60"/>
      <c r="J9" s="61"/>
      <c r="K9" s="60"/>
      <c r="L9" s="61"/>
    </row>
    <row r="10" spans="1:13" x14ac:dyDescent="0.2">
      <c r="A10" s="10" t="s">
        <v>38</v>
      </c>
      <c r="B10" s="22">
        <f>+B11+B12+B13</f>
        <v>687219.9141153302</v>
      </c>
      <c r="C10" s="35">
        <f t="shared" ref="C10:E11" si="1">B10/B$7*100</f>
        <v>52.536791891367265</v>
      </c>
      <c r="D10" s="22">
        <f t="shared" ref="D10:K10" si="2">+D11+D12+D13</f>
        <v>1957.3720354142863</v>
      </c>
      <c r="E10" s="35">
        <f t="shared" si="1"/>
        <v>46.119452660831342</v>
      </c>
      <c r="F10" s="34">
        <f t="shared" ref="F10:F11" si="3">+I10+K10</f>
        <v>685262.54207991657</v>
      </c>
      <c r="G10" s="35">
        <f>+F10/B10*100</f>
        <v>99.715175303391291</v>
      </c>
      <c r="H10" s="22">
        <f t="shared" si="2"/>
        <v>0</v>
      </c>
      <c r="I10" s="22">
        <f t="shared" si="2"/>
        <v>616310.33421055158</v>
      </c>
      <c r="J10" s="35">
        <f>+I10/F10*100</f>
        <v>89.937840807688033</v>
      </c>
      <c r="K10" s="22">
        <f t="shared" si="2"/>
        <v>68952.207869365026</v>
      </c>
      <c r="L10" s="35">
        <f>+K10/F10*100</f>
        <v>10.062159192311974</v>
      </c>
      <c r="M10" s="35"/>
    </row>
    <row r="11" spans="1:13" x14ac:dyDescent="0.2">
      <c r="A11" s="54" t="s">
        <v>29</v>
      </c>
      <c r="B11" s="34">
        <v>128638.6822117689</v>
      </c>
      <c r="C11" s="35">
        <f t="shared" si="1"/>
        <v>9.8342081446220284</v>
      </c>
      <c r="D11" s="34">
        <v>677.1615328483233</v>
      </c>
      <c r="E11" s="34">
        <v>0.52640583781289008</v>
      </c>
      <c r="F11" s="34">
        <f t="shared" si="3"/>
        <v>127961.52067892067</v>
      </c>
      <c r="G11" s="35">
        <f t="shared" ref="G11" si="4">F11/$B11*100</f>
        <v>99.473594162187183</v>
      </c>
      <c r="I11" s="34">
        <v>113543.04722439515</v>
      </c>
      <c r="J11" s="34">
        <v>88.265088908075981</v>
      </c>
      <c r="K11" s="34">
        <v>14418.473454525521</v>
      </c>
      <c r="L11" s="35">
        <v>11.208505254111195</v>
      </c>
    </row>
    <row r="12" spans="1:13" x14ac:dyDescent="0.2">
      <c r="A12" s="54" t="s">
        <v>23</v>
      </c>
      <c r="B12" s="34">
        <v>70856.2641362391</v>
      </c>
      <c r="C12" s="35">
        <f t="shared" ref="C12:C14" si="5">B12/B$7*100</f>
        <v>5.4168407036304513</v>
      </c>
      <c r="D12" s="34">
        <v>211.44361033941138</v>
      </c>
      <c r="E12" s="35">
        <v>0.2984120217414476</v>
      </c>
      <c r="F12" s="34">
        <f t="shared" ref="F12:F14" si="6">+I12+K12</f>
        <v>70644.820525899704</v>
      </c>
      <c r="G12" s="35">
        <f t="shared" ref="G12:G14" si="7">F12/$B12*100</f>
        <v>99.701587978258573</v>
      </c>
      <c r="I12" s="34">
        <v>65993.061098432649</v>
      </c>
      <c r="J12" s="35">
        <v>93.136523499946719</v>
      </c>
      <c r="K12" s="34">
        <v>4651.75942746705</v>
      </c>
      <c r="L12" s="35">
        <v>6.5650644783118466</v>
      </c>
    </row>
    <row r="13" spans="1:13" x14ac:dyDescent="0.2">
      <c r="A13" s="54" t="s">
        <v>24</v>
      </c>
      <c r="B13" s="34">
        <v>487724.96776732226</v>
      </c>
      <c r="C13" s="35">
        <f t="shared" si="5"/>
        <v>37.285743043114792</v>
      </c>
      <c r="D13" s="34">
        <v>1068.7668922265516</v>
      </c>
      <c r="E13" s="34">
        <v>0.21913311043293268</v>
      </c>
      <c r="F13" s="34">
        <f t="shared" si="6"/>
        <v>486656.20087509626</v>
      </c>
      <c r="G13" s="35">
        <f t="shared" si="7"/>
        <v>99.780866889567179</v>
      </c>
      <c r="I13" s="34">
        <v>436774.22588772379</v>
      </c>
      <c r="J13" s="35">
        <v>89.55338659145589</v>
      </c>
      <c r="K13" s="34">
        <v>49881.97498737245</v>
      </c>
      <c r="L13" s="35">
        <v>10.227480298111274</v>
      </c>
    </row>
    <row r="14" spans="1:13" x14ac:dyDescent="0.2">
      <c r="A14" s="10" t="s">
        <v>25</v>
      </c>
      <c r="B14" s="34">
        <v>620853.70320094272</v>
      </c>
      <c r="C14" s="35">
        <f t="shared" si="5"/>
        <v>47.463208108632728</v>
      </c>
      <c r="D14" s="34">
        <v>2286.7634052403628</v>
      </c>
      <c r="E14" s="34">
        <v>0.36832564474536755</v>
      </c>
      <c r="F14" s="34">
        <f t="shared" si="6"/>
        <v>618566.93979570235</v>
      </c>
      <c r="G14" s="35">
        <f t="shared" si="7"/>
        <v>99.631674355254631</v>
      </c>
      <c r="I14" s="34">
        <v>567214.42535636015</v>
      </c>
      <c r="J14" s="35">
        <v>91.360399790154446</v>
      </c>
      <c r="K14" s="34">
        <v>51352.514439342165</v>
      </c>
      <c r="L14" s="35">
        <v>8.2712745651001836</v>
      </c>
    </row>
    <row r="15" spans="1:13" x14ac:dyDescent="0.2">
      <c r="A15" s="9"/>
      <c r="B15" s="34"/>
      <c r="C15" s="35"/>
      <c r="D15" s="34"/>
      <c r="E15" s="35"/>
      <c r="F15" s="34"/>
      <c r="G15" s="35"/>
      <c r="I15" s="34"/>
      <c r="J15" s="35"/>
      <c r="K15" s="34"/>
      <c r="L15" s="35"/>
      <c r="M15" s="35"/>
    </row>
    <row r="16" spans="1:13" x14ac:dyDescent="0.2">
      <c r="A16" s="3" t="s">
        <v>39</v>
      </c>
      <c r="J16" s="37"/>
      <c r="L16" s="37"/>
      <c r="M16" s="35"/>
    </row>
    <row r="17" spans="1:13" x14ac:dyDescent="0.2">
      <c r="A17" s="10">
        <v>1</v>
      </c>
      <c r="B17" s="34">
        <v>228330.5834590345</v>
      </c>
      <c r="C17" s="35">
        <f>B17/B$7*100</f>
        <v>17.455484189604867</v>
      </c>
      <c r="D17" s="34">
        <v>749.70347770014394</v>
      </c>
      <c r="E17" s="35">
        <v>0.32834124379778962</v>
      </c>
      <c r="F17" s="34">
        <f t="shared" ref="F17" si="8">+I17+K17</f>
        <v>227580.87998133426</v>
      </c>
      <c r="G17" s="35">
        <f>F17/$B17*100</f>
        <v>99.671658756202163</v>
      </c>
      <c r="I17" s="34">
        <v>203332.54217317043</v>
      </c>
      <c r="J17" s="35">
        <v>89.051820869914678</v>
      </c>
      <c r="K17" s="34">
        <v>24248.337808163822</v>
      </c>
      <c r="L17" s="35">
        <v>10.61983788628749</v>
      </c>
      <c r="M17" s="35"/>
    </row>
    <row r="18" spans="1:13" x14ac:dyDescent="0.2">
      <c r="A18" s="10">
        <v>2</v>
      </c>
      <c r="B18" s="34">
        <v>244165.53690344287</v>
      </c>
      <c r="C18" s="35">
        <f t="shared" ref="C18:C22" si="9">B18/B$7*100</f>
        <v>18.666039408729031</v>
      </c>
      <c r="D18" s="34">
        <v>734.83089946783173</v>
      </c>
      <c r="E18" s="35">
        <v>0.30095602712287206</v>
      </c>
      <c r="F18" s="34">
        <f t="shared" ref="F18:F22" si="10">+I18+K18</f>
        <v>243430.70600397518</v>
      </c>
      <c r="G18" s="35">
        <f t="shared" ref="G18:G22" si="11">F18/$B18*100</f>
        <v>99.699043972877192</v>
      </c>
      <c r="I18" s="34">
        <v>222073.69905792738</v>
      </c>
      <c r="J18" s="35">
        <v>90.952106457902019</v>
      </c>
      <c r="K18" s="34">
        <v>21357.006946047812</v>
      </c>
      <c r="L18" s="35">
        <v>8.7469375149751798</v>
      </c>
      <c r="M18" s="35"/>
    </row>
    <row r="19" spans="1:13" x14ac:dyDescent="0.2">
      <c r="A19" s="10">
        <v>3</v>
      </c>
      <c r="B19" s="34">
        <v>217880.7460458822</v>
      </c>
      <c r="C19" s="35">
        <f t="shared" si="9"/>
        <v>16.656611918593708</v>
      </c>
      <c r="D19" s="34">
        <v>867.69501230341939</v>
      </c>
      <c r="E19" s="35">
        <v>0.39824308850158641</v>
      </c>
      <c r="F19" s="34">
        <f t="shared" si="10"/>
        <v>217013.05103357884</v>
      </c>
      <c r="G19" s="35">
        <f t="shared" si="11"/>
        <v>99.601756911498441</v>
      </c>
      <c r="I19" s="34">
        <v>190717.07471040217</v>
      </c>
      <c r="J19" s="35">
        <v>87.532780280750558</v>
      </c>
      <c r="K19" s="34">
        <v>26295.976323176677</v>
      </c>
      <c r="L19" s="35">
        <v>12.068976630747889</v>
      </c>
      <c r="M19" s="35"/>
    </row>
    <row r="20" spans="1:13" x14ac:dyDescent="0.2">
      <c r="A20" s="10">
        <v>4</v>
      </c>
      <c r="B20" s="34">
        <v>209911.74174751269</v>
      </c>
      <c r="C20" s="35">
        <f t="shared" si="9"/>
        <v>16.047395113600789</v>
      </c>
      <c r="D20" s="34">
        <v>988.85943495536731</v>
      </c>
      <c r="E20" s="35">
        <v>0.47108343093298383</v>
      </c>
      <c r="F20" s="34">
        <f t="shared" si="10"/>
        <v>208922.8823125574</v>
      </c>
      <c r="G20" s="35">
        <f t="shared" si="11"/>
        <v>99.52891656906705</v>
      </c>
      <c r="I20" s="34">
        <v>192603.50863888545</v>
      </c>
      <c r="J20" s="35">
        <v>91.754518844664716</v>
      </c>
      <c r="K20" s="34">
        <v>16319.373673671937</v>
      </c>
      <c r="L20" s="35">
        <v>7.7743977244023359</v>
      </c>
      <c r="M20" s="35"/>
    </row>
    <row r="21" spans="1:13" x14ac:dyDescent="0.2">
      <c r="A21" s="10">
        <v>5</v>
      </c>
      <c r="B21" s="34">
        <v>212858.50980205336</v>
      </c>
      <c r="C21" s="35">
        <f t="shared" si="9"/>
        <v>16.272670512135807</v>
      </c>
      <c r="D21" s="34">
        <v>433.140495226665</v>
      </c>
      <c r="E21" s="35">
        <v>0.20348751648663785</v>
      </c>
      <c r="F21" s="34">
        <f t="shared" si="10"/>
        <v>212425.36930682659</v>
      </c>
      <c r="G21" s="35">
        <f t="shared" si="11"/>
        <v>99.796512483513311</v>
      </c>
      <c r="I21" s="34">
        <v>198934.10300871331</v>
      </c>
      <c r="J21" s="35">
        <v>93.458374388560287</v>
      </c>
      <c r="K21" s="34">
        <v>13491.266298113271</v>
      </c>
      <c r="L21" s="35">
        <v>6.3381380949530293</v>
      </c>
      <c r="M21" s="35"/>
    </row>
    <row r="22" spans="1:13" x14ac:dyDescent="0.2">
      <c r="A22" s="10">
        <v>6</v>
      </c>
      <c r="B22" s="34">
        <v>194926.4993583539</v>
      </c>
      <c r="C22" s="35">
        <f t="shared" si="9"/>
        <v>14.901798857336294</v>
      </c>
      <c r="D22" s="34">
        <v>469.90612100122115</v>
      </c>
      <c r="E22" s="35">
        <v>0.24106836297169798</v>
      </c>
      <c r="F22" s="34">
        <f t="shared" si="10"/>
        <v>194456.59323735273</v>
      </c>
      <c r="G22" s="35">
        <f t="shared" si="11"/>
        <v>99.758931637028326</v>
      </c>
      <c r="I22" s="34">
        <v>175863.83197781912</v>
      </c>
      <c r="J22" s="35">
        <v>90.220587019577124</v>
      </c>
      <c r="K22" s="34">
        <v>18592.761259533607</v>
      </c>
      <c r="L22" s="35">
        <v>9.5383446174512052</v>
      </c>
      <c r="M22" s="35"/>
    </row>
    <row r="23" spans="1:13" x14ac:dyDescent="0.2">
      <c r="A23" s="10"/>
      <c r="E23" s="37"/>
      <c r="J23" s="37"/>
      <c r="L23" s="37"/>
      <c r="M23" s="35"/>
    </row>
    <row r="24" spans="1:13" x14ac:dyDescent="0.2">
      <c r="A24" s="3" t="s">
        <v>40</v>
      </c>
      <c r="B24" s="60"/>
      <c r="C24" s="61"/>
      <c r="D24" s="60"/>
      <c r="E24" s="61"/>
      <c r="F24" s="60"/>
      <c r="G24" s="61"/>
      <c r="I24" s="60"/>
      <c r="J24" s="61"/>
      <c r="K24" s="60"/>
      <c r="L24" s="61"/>
      <c r="M24" s="35"/>
    </row>
    <row r="25" spans="1:13" x14ac:dyDescent="0.2">
      <c r="A25" s="10">
        <v>1</v>
      </c>
      <c r="B25" s="68">
        <v>338420.52040454984</v>
      </c>
      <c r="C25" s="69">
        <f>B25/B$7*100</f>
        <v>25.871672352728503</v>
      </c>
      <c r="D25" s="68">
        <v>2104.0201533574273</v>
      </c>
      <c r="E25" s="69">
        <v>0.6217176638231835</v>
      </c>
      <c r="F25" s="68">
        <f t="shared" ref="F25" si="12">+I25+K25</f>
        <v>336316.50025119277</v>
      </c>
      <c r="G25" s="69">
        <f>F25/$B25*100</f>
        <v>99.378282336176923</v>
      </c>
      <c r="I25" s="68">
        <v>302798.90317180665</v>
      </c>
      <c r="J25" s="69">
        <v>89.474155648079233</v>
      </c>
      <c r="K25" s="68">
        <v>33517.597079386105</v>
      </c>
      <c r="L25" s="69">
        <v>9.9041266880976888</v>
      </c>
      <c r="M25" s="35"/>
    </row>
    <row r="26" spans="1:13" x14ac:dyDescent="0.2">
      <c r="A26" s="10">
        <v>2</v>
      </c>
      <c r="B26" s="68">
        <v>314850.01833653677</v>
      </c>
      <c r="C26" s="69">
        <f t="shared" ref="C26:C30" si="13">B26/B$7*100</f>
        <v>24.069747617301775</v>
      </c>
      <c r="D26" s="68">
        <v>565.17286072876925</v>
      </c>
      <c r="E26" s="69">
        <v>0.17950542411106596</v>
      </c>
      <c r="F26" s="68">
        <f t="shared" ref="F26:F29" si="14">+I26+K26</f>
        <v>314284.8454758086</v>
      </c>
      <c r="G26" s="69">
        <f t="shared" ref="G26:G30" si="15">F26/$B26*100</f>
        <v>99.820494575889128</v>
      </c>
      <c r="I26" s="68">
        <v>287955.66029529949</v>
      </c>
      <c r="J26" s="69">
        <v>91.458041456268717</v>
      </c>
      <c r="K26" s="68">
        <v>26329.185180509092</v>
      </c>
      <c r="L26" s="69">
        <v>8.3624531196203904</v>
      </c>
      <c r="M26" s="35"/>
    </row>
    <row r="27" spans="1:13" x14ac:dyDescent="0.2">
      <c r="A27" s="10">
        <v>3</v>
      </c>
      <c r="B27" s="68">
        <v>282854.29550305189</v>
      </c>
      <c r="C27" s="69">
        <f t="shared" si="13"/>
        <v>21.623729105046376</v>
      </c>
      <c r="D27" s="68">
        <v>1363.4988162290404</v>
      </c>
      <c r="E27" s="69">
        <v>0.48204988854918374</v>
      </c>
      <c r="F27" s="68">
        <f t="shared" si="14"/>
        <v>281490.79668682307</v>
      </c>
      <c r="G27" s="69">
        <f t="shared" si="15"/>
        <v>99.517950111450887</v>
      </c>
      <c r="I27" s="68">
        <v>256411.75376785878</v>
      </c>
      <c r="J27" s="69">
        <v>90.651532553831132</v>
      </c>
      <c r="K27" s="68">
        <v>25079.042918964267</v>
      </c>
      <c r="L27" s="69">
        <v>8.8664175576197586</v>
      </c>
      <c r="M27" s="35"/>
    </row>
    <row r="28" spans="1:13" x14ac:dyDescent="0.2">
      <c r="A28" s="10">
        <v>4</v>
      </c>
      <c r="B28" s="68">
        <v>224681.59061437179</v>
      </c>
      <c r="C28" s="69">
        <f t="shared" si="13"/>
        <v>17.176524901965596</v>
      </c>
      <c r="D28" s="68">
        <v>211.44361033941138</v>
      </c>
      <c r="E28" s="69">
        <v>9.4108115293842137E-2</v>
      </c>
      <c r="F28" s="68">
        <f t="shared" si="14"/>
        <v>224470.14700403245</v>
      </c>
      <c r="G28" s="69">
        <f t="shared" si="15"/>
        <v>99.905891884706193</v>
      </c>
      <c r="I28" s="68">
        <v>205448.49310925548</v>
      </c>
      <c r="J28" s="69">
        <v>91.439842733654714</v>
      </c>
      <c r="K28" s="68">
        <v>19021.653894776966</v>
      </c>
      <c r="L28" s="69">
        <v>8.4660491510514717</v>
      </c>
      <c r="M28" s="35"/>
    </row>
    <row r="29" spans="1:13" x14ac:dyDescent="0.2">
      <c r="A29" s="10">
        <v>5</v>
      </c>
      <c r="B29" s="68">
        <v>120866.95754195348</v>
      </c>
      <c r="C29" s="69">
        <f t="shared" si="13"/>
        <v>9.2400730312053696</v>
      </c>
      <c r="D29" s="68">
        <v>0</v>
      </c>
      <c r="E29" s="69">
        <v>0</v>
      </c>
      <c r="F29" s="68">
        <f t="shared" si="14"/>
        <v>120866.95754195348</v>
      </c>
      <c r="G29" s="69">
        <f t="shared" si="15"/>
        <v>100</v>
      </c>
      <c r="I29" s="68">
        <v>108444.11417038413</v>
      </c>
      <c r="J29" s="69">
        <v>89.72188625889973</v>
      </c>
      <c r="K29" s="68">
        <v>12422.843371569352</v>
      </c>
      <c r="L29" s="69">
        <v>10.278113741100272</v>
      </c>
      <c r="M29" s="35"/>
    </row>
    <row r="30" spans="1:13" x14ac:dyDescent="0.2">
      <c r="A30" s="10" t="s">
        <v>41</v>
      </c>
      <c r="B30" s="68">
        <v>26400.234915813104</v>
      </c>
      <c r="C30" s="69">
        <f t="shared" si="13"/>
        <v>2.0182529917526741</v>
      </c>
      <c r="D30" s="68">
        <v>0</v>
      </c>
      <c r="E30" s="69">
        <v>0</v>
      </c>
      <c r="F30" s="68">
        <f t="shared" ref="F30" si="16">+I30+K30</f>
        <v>26400.234915813104</v>
      </c>
      <c r="G30" s="69">
        <f t="shared" si="15"/>
        <v>100</v>
      </c>
      <c r="I30" s="68">
        <v>22465.835052311766</v>
      </c>
      <c r="J30" s="69">
        <v>85.097102824851277</v>
      </c>
      <c r="K30" s="68">
        <v>3934.3998635013386</v>
      </c>
      <c r="L30" s="69">
        <v>14.902897175148725</v>
      </c>
      <c r="M30" s="35"/>
    </row>
    <row r="31" spans="1:13" x14ac:dyDescent="0.2">
      <c r="A31" s="9"/>
      <c r="B31" s="34"/>
      <c r="C31" s="35"/>
      <c r="D31" s="34"/>
      <c r="E31" s="35"/>
      <c r="F31" s="34"/>
      <c r="G31" s="35"/>
      <c r="I31" s="34"/>
      <c r="J31" s="35"/>
      <c r="K31" s="34"/>
      <c r="L31" s="35"/>
      <c r="M31" s="35"/>
    </row>
    <row r="32" spans="1:13" x14ac:dyDescent="0.2">
      <c r="A32" s="3" t="s">
        <v>42</v>
      </c>
      <c r="E32" s="37"/>
      <c r="J32" s="37"/>
      <c r="L32" s="37"/>
      <c r="M32" s="35"/>
    </row>
    <row r="33" spans="1:13" x14ac:dyDescent="0.2">
      <c r="A33" s="10" t="s">
        <v>43</v>
      </c>
      <c r="B33" s="34">
        <v>148122.94718708945</v>
      </c>
      <c r="C33" s="35">
        <f>B33/B$7*100</f>
        <v>11.323747014406415</v>
      </c>
      <c r="D33" s="34">
        <v>847.56621977317502</v>
      </c>
      <c r="E33" s="35">
        <v>0.57220453405010951</v>
      </c>
      <c r="F33" s="34">
        <f>+I33+K33</f>
        <v>147275.38096731628</v>
      </c>
      <c r="G33" s="35">
        <f>IFERROR(F33/$B33*100,0)</f>
        <v>99.427795465949899</v>
      </c>
      <c r="I33" s="34">
        <v>130077.94690143479</v>
      </c>
      <c r="J33" s="35">
        <v>87.817552493832977</v>
      </c>
      <c r="K33" s="34">
        <v>17197.43406588148</v>
      </c>
      <c r="L33" s="35">
        <v>11.610242972116898</v>
      </c>
      <c r="M33" s="35"/>
    </row>
    <row r="34" spans="1:13" x14ac:dyDescent="0.2">
      <c r="A34" s="10" t="s">
        <v>92</v>
      </c>
      <c r="B34" s="34">
        <v>900525.54015565081</v>
      </c>
      <c r="C34" s="35">
        <f t="shared" ref="C34:C37" si="17">B34/B$7*100</f>
        <v>68.843643678344819</v>
      </c>
      <c r="D34" s="34">
        <v>2669.1930140861969</v>
      </c>
      <c r="E34" s="35">
        <v>0.29640392138404442</v>
      </c>
      <c r="F34" s="34">
        <f t="shared" ref="F34:F37" si="18">+I34+K34</f>
        <v>897856.34714156203</v>
      </c>
      <c r="G34" s="35">
        <f t="shared" ref="G34:G35" si="19">IFERROR(F34/$B34*100,0)</f>
        <v>99.703596078615661</v>
      </c>
      <c r="I34" s="34">
        <v>812133.39240863337</v>
      </c>
      <c r="J34" s="35">
        <v>90.184381918613951</v>
      </c>
      <c r="K34" s="34">
        <v>85722.9547329286</v>
      </c>
      <c r="L34" s="35">
        <v>9.5192141600017095</v>
      </c>
      <c r="M34" s="35"/>
    </row>
    <row r="35" spans="1:13" x14ac:dyDescent="0.2">
      <c r="A35" s="10" t="s">
        <v>44</v>
      </c>
      <c r="B35" s="34">
        <v>182386.51918861383</v>
      </c>
      <c r="C35" s="35">
        <f t="shared" si="17"/>
        <v>13.943138732727414</v>
      </c>
      <c r="D35" s="34">
        <v>0</v>
      </c>
      <c r="E35" s="35">
        <v>0</v>
      </c>
      <c r="F35" s="34">
        <f t="shared" si="18"/>
        <v>182386.51918861378</v>
      </c>
      <c r="G35" s="35">
        <f t="shared" si="19"/>
        <v>99.999999999999972</v>
      </c>
      <c r="I35" s="34">
        <v>167832.41473600006</v>
      </c>
      <c r="J35" s="35">
        <v>92.02018629591656</v>
      </c>
      <c r="K35" s="34">
        <v>14554.104452613712</v>
      </c>
      <c r="L35" s="35">
        <v>7.9798137040834032</v>
      </c>
      <c r="M35" s="35"/>
    </row>
    <row r="36" spans="1:13" x14ac:dyDescent="0.2">
      <c r="A36" s="10" t="s">
        <v>45</v>
      </c>
      <c r="B36" s="34">
        <v>65393.304833851114</v>
      </c>
      <c r="C36" s="35">
        <f t="shared" si="17"/>
        <v>4.9992067700299758</v>
      </c>
      <c r="D36" s="34">
        <v>727.37620679527674</v>
      </c>
      <c r="E36" s="35">
        <v>1.1123099048799678</v>
      </c>
      <c r="F36" s="34">
        <f t="shared" si="18"/>
        <v>64665.928627055837</v>
      </c>
      <c r="G36" s="35">
        <f t="shared" ref="G36:G37" si="20">F36/$B36*100</f>
        <v>98.887690095120035</v>
      </c>
      <c r="I36" s="34">
        <v>62530.829989289261</v>
      </c>
      <c r="J36" s="35">
        <v>95.622679031385971</v>
      </c>
      <c r="K36" s="34">
        <v>2135.0986377665763</v>
      </c>
      <c r="L36" s="35">
        <v>3.2650110637340566</v>
      </c>
      <c r="M36" s="35"/>
    </row>
    <row r="37" spans="1:13" x14ac:dyDescent="0.2">
      <c r="A37" s="10" t="s">
        <v>46</v>
      </c>
      <c r="B37" s="34">
        <v>11645.305951080161</v>
      </c>
      <c r="C37" s="35">
        <f t="shared" si="17"/>
        <v>0.89026380449231979</v>
      </c>
      <c r="D37" s="34">
        <v>0</v>
      </c>
      <c r="E37" s="35">
        <v>0</v>
      </c>
      <c r="F37" s="34">
        <f t="shared" si="18"/>
        <v>11645.305951080163</v>
      </c>
      <c r="G37" s="35">
        <f t="shared" si="20"/>
        <v>100.00000000000003</v>
      </c>
      <c r="I37" s="34">
        <v>10950.175531563378</v>
      </c>
      <c r="J37" s="35">
        <v>94.030810161305325</v>
      </c>
      <c r="K37" s="34">
        <v>695.1304195167852</v>
      </c>
      <c r="L37" s="35">
        <v>5.9691898386946916</v>
      </c>
      <c r="M37" s="35"/>
    </row>
    <row r="38" spans="1:13" x14ac:dyDescent="0.2">
      <c r="A38" s="12"/>
      <c r="B38" s="36"/>
      <c r="C38" s="36"/>
      <c r="D38" s="36"/>
      <c r="E38" s="36"/>
      <c r="F38" s="36"/>
      <c r="G38" s="36"/>
      <c r="H38" s="36"/>
      <c r="I38" s="29"/>
      <c r="J38" s="29"/>
      <c r="K38" s="29"/>
      <c r="L38" s="29"/>
    </row>
    <row r="39" spans="1:13" x14ac:dyDescent="0.2">
      <c r="A39" s="30" t="str">
        <f>Cuadro01!A42</f>
        <v>Fuente: Instituto Nacional de Estadística (INE).  LXXXI Encuesta Permanente de Hogares de Propósitos Múltiples, Junio 2024.</v>
      </c>
    </row>
    <row r="40" spans="1:13" x14ac:dyDescent="0.2">
      <c r="A40" s="30" t="s">
        <v>47</v>
      </c>
    </row>
    <row r="41" spans="1:13" x14ac:dyDescent="0.2">
      <c r="A41" s="30" t="s">
        <v>54</v>
      </c>
    </row>
  </sheetData>
  <mergeCells count="9">
    <mergeCell ref="A1:L1"/>
    <mergeCell ref="A3:A5"/>
    <mergeCell ref="B3:G3"/>
    <mergeCell ref="I3:L3"/>
    <mergeCell ref="B4:C4"/>
    <mergeCell ref="D4:E4"/>
    <mergeCell ref="F4:G4"/>
    <mergeCell ref="I4:J4"/>
    <mergeCell ref="K4:L4"/>
  </mergeCells>
  <printOptions horizontalCentered="1" verticalCentered="1"/>
  <pageMargins left="0" right="0" top="0" bottom="0" header="0" footer="0"/>
  <pageSetup paperSize="119" firstPageNumber="15" orientation="landscape" useFirstPageNumber="1" r:id="rId1"/>
  <headerFooter alignWithMargins="0">
    <oddFooter>&amp;C&amp;P</oddFooter>
  </headerFooter>
  <ignoredErrors>
    <ignoredError sqref="E8:L9 C10 F11:H11 G10:L10 F7:L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Carátula</vt:lpstr>
      <vt:lpstr>Cuadro01</vt:lpstr>
      <vt:lpstr>Cuadro02</vt:lpstr>
      <vt:lpstr>Cuadro03</vt:lpstr>
      <vt:lpstr>Cuadro04</vt:lpstr>
      <vt:lpstr>Cuadro05</vt:lpstr>
      <vt:lpstr>Carátula!Área_de_impresión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</dc:creator>
  <cp:lastModifiedBy>Any Avila</cp:lastModifiedBy>
  <cp:lastPrinted>2011-12-08T18:35:15Z</cp:lastPrinted>
  <dcterms:created xsi:type="dcterms:W3CDTF">2006-11-13T16:32:12Z</dcterms:created>
  <dcterms:modified xsi:type="dcterms:W3CDTF">2024-10-28T15:27:16Z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