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LL\Documents\base junio 2024\PUBLICACION\Tabulados versión final 28.10.2024\"/>
    </mc:Choice>
  </mc:AlternateContent>
  <xr:revisionPtr revIDLastSave="0" documentId="8_{941FFB04-8924-40D5-AB81-7C2CD6EF8267}" xr6:coauthVersionLast="47" xr6:coauthVersionMax="47" xr10:uidLastSave="{00000000-0000-0000-0000-000000000000}"/>
  <bookViews>
    <workbookView xWindow="-120" yWindow="-120" windowWidth="20730" windowHeight="11040" tabRatio="592" xr2:uid="{00000000-000D-0000-FFFF-FFFF00000000}"/>
  </bookViews>
  <sheets>
    <sheet name="Portada" sheetId="9" r:id="rId1"/>
    <sheet name="C01" sheetId="33" r:id="rId2"/>
    <sheet name="C02" sheetId="21" r:id="rId3"/>
    <sheet name="C03" sheetId="24" r:id="rId4"/>
    <sheet name="C04" sheetId="5" r:id="rId5"/>
    <sheet name="C05" sheetId="15" r:id="rId6"/>
    <sheet name="C06" sheetId="16" r:id="rId7"/>
  </sheets>
  <calcPr calcId="191029"/>
</workbook>
</file>

<file path=xl/calcChain.xml><?xml version="1.0" encoding="utf-8"?>
<calcChain xmlns="http://schemas.openxmlformats.org/spreadsheetml/2006/main">
  <c r="F53" i="5" l="1"/>
  <c r="F51" i="5"/>
  <c r="E109" i="5"/>
  <c r="F109" i="5"/>
  <c r="G109" i="5" s="1"/>
  <c r="I109" i="5"/>
  <c r="K109" i="5"/>
  <c r="M109" i="5"/>
  <c r="O109" i="5"/>
  <c r="Q109" i="5"/>
  <c r="S109" i="5"/>
  <c r="U109" i="5"/>
  <c r="E110" i="5"/>
  <c r="F110" i="5"/>
  <c r="G110" i="5" s="1"/>
  <c r="I110" i="5"/>
  <c r="K110" i="5"/>
  <c r="M110" i="5"/>
  <c r="O110" i="5"/>
  <c r="Q110" i="5"/>
  <c r="S110" i="5"/>
  <c r="U110" i="5"/>
  <c r="E111" i="5"/>
  <c r="F111" i="5"/>
  <c r="G111" i="5" s="1"/>
  <c r="I111" i="5"/>
  <c r="K111" i="5"/>
  <c r="M111" i="5"/>
  <c r="O111" i="5"/>
  <c r="Q111" i="5"/>
  <c r="S111" i="5"/>
  <c r="U111" i="5"/>
  <c r="E94" i="5"/>
  <c r="F94" i="5"/>
  <c r="G94" i="5" s="1"/>
  <c r="I94" i="5"/>
  <c r="K94" i="5"/>
  <c r="M94" i="5"/>
  <c r="O94" i="5"/>
  <c r="Q94" i="5"/>
  <c r="S94" i="5"/>
  <c r="U94" i="5"/>
  <c r="E95" i="5"/>
  <c r="F95" i="5"/>
  <c r="G95" i="5" s="1"/>
  <c r="I95" i="5"/>
  <c r="K95" i="5"/>
  <c r="M95" i="5"/>
  <c r="O95" i="5"/>
  <c r="Q95" i="5"/>
  <c r="S95" i="5"/>
  <c r="U95" i="5"/>
  <c r="E96" i="5"/>
  <c r="F96" i="5"/>
  <c r="G96" i="5" s="1"/>
  <c r="I96" i="5"/>
  <c r="K96" i="5"/>
  <c r="M96" i="5"/>
  <c r="O96" i="5"/>
  <c r="Q96" i="5"/>
  <c r="S96" i="5"/>
  <c r="U96" i="5"/>
  <c r="B111" i="5"/>
  <c r="F82" i="5"/>
  <c r="F45" i="5"/>
  <c r="F25" i="5"/>
  <c r="B100" i="5"/>
  <c r="B101" i="5"/>
  <c r="B102" i="5"/>
  <c r="B103" i="5"/>
  <c r="B104" i="5"/>
  <c r="B105" i="5"/>
  <c r="B106" i="5"/>
  <c r="B107" i="5"/>
  <c r="B108" i="5"/>
  <c r="D108" i="24"/>
  <c r="B109" i="5"/>
  <c r="B110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52" i="5"/>
  <c r="B53" i="5"/>
  <c r="B54" i="5"/>
  <c r="B42" i="5"/>
  <c r="B43" i="5"/>
  <c r="B44" i="5"/>
  <c r="B45" i="5"/>
  <c r="B46" i="5"/>
  <c r="B47" i="5"/>
  <c r="B48" i="5"/>
  <c r="B41" i="5"/>
  <c r="B37" i="5"/>
  <c r="B28" i="5"/>
  <c r="B29" i="5"/>
  <c r="B30" i="5"/>
  <c r="B31" i="5"/>
  <c r="B32" i="5"/>
  <c r="B33" i="5"/>
  <c r="B19" i="5"/>
  <c r="B20" i="5"/>
  <c r="B21" i="5"/>
  <c r="B22" i="5"/>
  <c r="B23" i="5"/>
  <c r="B24" i="5"/>
  <c r="L32" i="21"/>
  <c r="L19" i="21"/>
  <c r="P18" i="33"/>
  <c r="B99" i="5"/>
  <c r="B73" i="5"/>
  <c r="B51" i="5"/>
  <c r="B27" i="5"/>
  <c r="F21" i="21"/>
  <c r="C19" i="21"/>
  <c r="F43" i="5" l="1"/>
  <c r="F33" i="5"/>
  <c r="L42" i="21"/>
  <c r="L18" i="21"/>
  <c r="L20" i="21"/>
  <c r="F47" i="5"/>
  <c r="I22" i="21"/>
  <c r="O31" i="33"/>
  <c r="O27" i="33"/>
  <c r="P32" i="33"/>
  <c r="O43" i="21"/>
  <c r="P23" i="33"/>
  <c r="F42" i="5"/>
  <c r="L23" i="21"/>
  <c r="F77" i="5"/>
  <c r="O29" i="33"/>
  <c r="L29" i="21"/>
  <c r="F92" i="5"/>
  <c r="F103" i="5"/>
  <c r="F19" i="5"/>
  <c r="O42" i="21"/>
  <c r="O44" i="21"/>
  <c r="C27" i="21"/>
  <c r="F37" i="5"/>
  <c r="P20" i="33"/>
  <c r="C29" i="21"/>
  <c r="I32" i="21"/>
  <c r="C22" i="21"/>
  <c r="O37" i="21"/>
  <c r="D105" i="24"/>
  <c r="D102" i="24"/>
  <c r="F24" i="5"/>
  <c r="F83" i="5"/>
  <c r="F108" i="5"/>
  <c r="F105" i="5"/>
  <c r="L33" i="21"/>
  <c r="O32" i="21"/>
  <c r="O30" i="21"/>
  <c r="F80" i="5"/>
  <c r="F102" i="5"/>
  <c r="O23" i="33"/>
  <c r="P30" i="33"/>
  <c r="O19" i="21"/>
  <c r="Q30" i="21"/>
  <c r="F42" i="21"/>
  <c r="O41" i="21"/>
  <c r="C33" i="21"/>
  <c r="C28" i="21"/>
  <c r="L43" i="21"/>
  <c r="F101" i="5"/>
  <c r="O31" i="21"/>
  <c r="O29" i="21"/>
  <c r="O27" i="21"/>
  <c r="O21" i="21"/>
  <c r="O23" i="21"/>
  <c r="D104" i="24"/>
  <c r="C37" i="21"/>
  <c r="F52" i="5"/>
  <c r="F32" i="21"/>
  <c r="F23" i="5"/>
  <c r="F107" i="5"/>
  <c r="C23" i="21"/>
  <c r="O18" i="21"/>
  <c r="Q31" i="21"/>
  <c r="F43" i="21"/>
  <c r="F44" i="5"/>
  <c r="N21" i="33"/>
  <c r="O32" i="33"/>
  <c r="Q22" i="21"/>
  <c r="O20" i="21"/>
  <c r="F23" i="21"/>
  <c r="Q32" i="21"/>
  <c r="F106" i="5"/>
  <c r="Q44" i="21"/>
  <c r="F22" i="5"/>
  <c r="P31" i="33"/>
  <c r="P27" i="33"/>
  <c r="Q20" i="21"/>
  <c r="L31" i="21"/>
  <c r="N20" i="33"/>
  <c r="F22" i="21"/>
  <c r="D75" i="24"/>
  <c r="F32" i="5"/>
  <c r="L41" i="21"/>
  <c r="F86" i="5"/>
  <c r="F104" i="5"/>
  <c r="N19" i="33"/>
  <c r="F18" i="21"/>
  <c r="I20" i="21"/>
  <c r="D37" i="24"/>
  <c r="F100" i="5"/>
  <c r="L27" i="21"/>
  <c r="I43" i="21"/>
  <c r="F20" i="5"/>
  <c r="I29" i="21"/>
  <c r="I27" i="21"/>
  <c r="F75" i="5"/>
  <c r="D87" i="24"/>
  <c r="F89" i="5"/>
  <c r="F78" i="5"/>
  <c r="P29" i="33"/>
  <c r="I40" i="21"/>
  <c r="D22" i="24"/>
  <c r="D19" i="24"/>
  <c r="D46" i="24"/>
  <c r="D53" i="24"/>
  <c r="D74" i="24"/>
  <c r="F21" i="5"/>
  <c r="F81" i="5"/>
  <c r="F73" i="5"/>
  <c r="I41" i="21"/>
  <c r="D106" i="24"/>
  <c r="F30" i="5"/>
  <c r="F84" i="5"/>
  <c r="F76" i="5"/>
  <c r="F54" i="5"/>
  <c r="O33" i="21"/>
  <c r="L44" i="21"/>
  <c r="F87" i="5"/>
  <c r="F79" i="5"/>
  <c r="L30" i="21"/>
  <c r="L37" i="21"/>
  <c r="F90" i="5"/>
  <c r="F19" i="21"/>
  <c r="I37" i="21"/>
  <c r="F27" i="5"/>
  <c r="N28" i="33"/>
  <c r="F44" i="21"/>
  <c r="I42" i="21"/>
  <c r="D33" i="24"/>
  <c r="D94" i="24"/>
  <c r="D76" i="24"/>
  <c r="F93" i="5"/>
  <c r="F85" i="5"/>
  <c r="F99" i="5"/>
  <c r="I21" i="21"/>
  <c r="F30" i="21"/>
  <c r="F37" i="21"/>
  <c r="F28" i="5"/>
  <c r="F88" i="5"/>
  <c r="F29" i="5"/>
  <c r="F29" i="21"/>
  <c r="L28" i="21"/>
  <c r="O22" i="21"/>
  <c r="F33" i="21"/>
  <c r="C44" i="21"/>
  <c r="F31" i="5"/>
  <c r="F91" i="5"/>
  <c r="F74" i="5"/>
  <c r="F48" i="5"/>
  <c r="F46" i="5"/>
  <c r="D40" i="5"/>
  <c r="D39" i="5" s="1"/>
  <c r="F41" i="5"/>
  <c r="O20" i="33"/>
  <c r="D86" i="24"/>
  <c r="D21" i="24"/>
  <c r="D93" i="24"/>
  <c r="D81" i="24"/>
  <c r="D107" i="24"/>
  <c r="D88" i="24"/>
  <c r="D109" i="24"/>
  <c r="I44" i="21"/>
  <c r="D85" i="24"/>
  <c r="D80" i="24"/>
  <c r="D111" i="24"/>
  <c r="N27" i="33"/>
  <c r="N18" i="33"/>
  <c r="D77" i="24"/>
  <c r="C42" i="21"/>
  <c r="C20" i="21"/>
  <c r="C43" i="21"/>
  <c r="C21" i="21"/>
  <c r="C30" i="21"/>
  <c r="C32" i="21"/>
  <c r="C31" i="21"/>
  <c r="D89" i="24"/>
  <c r="F27" i="21"/>
  <c r="F41" i="21"/>
  <c r="F28" i="21"/>
  <c r="F20" i="21"/>
  <c r="C18" i="21"/>
  <c r="Q21" i="21"/>
  <c r="N22" i="33"/>
  <c r="D32" i="24"/>
  <c r="D30" i="24"/>
  <c r="D54" i="24"/>
  <c r="D52" i="24"/>
  <c r="D47" i="24"/>
  <c r="D95" i="24"/>
  <c r="N32" i="33"/>
  <c r="I30" i="21"/>
  <c r="I18" i="21"/>
  <c r="I31" i="21"/>
  <c r="D20" i="24"/>
  <c r="D31" i="24"/>
  <c r="C41" i="21"/>
  <c r="P28" i="33"/>
  <c r="D96" i="24"/>
  <c r="I23" i="21"/>
  <c r="D48" i="24"/>
  <c r="Q23" i="21"/>
  <c r="I28" i="21"/>
  <c r="D100" i="24"/>
  <c r="I33" i="21"/>
  <c r="D92" i="24"/>
  <c r="D82" i="24"/>
  <c r="N23" i="33"/>
  <c r="N31" i="33"/>
  <c r="L22" i="21"/>
  <c r="D91" i="24"/>
  <c r="D79" i="24"/>
  <c r="D103" i="24"/>
  <c r="D110" i="24"/>
  <c r="P22" i="33"/>
  <c r="I19" i="21"/>
  <c r="Q29" i="21"/>
  <c r="D24" i="24"/>
  <c r="D29" i="24"/>
  <c r="D45" i="24"/>
  <c r="D101" i="24"/>
  <c r="O22" i="33"/>
  <c r="F31" i="21"/>
  <c r="D43" i="24"/>
  <c r="D84" i="24"/>
  <c r="Q43" i="21"/>
  <c r="D44" i="24"/>
  <c r="D90" i="24"/>
  <c r="D78" i="24"/>
  <c r="N30" i="33"/>
  <c r="L21" i="21"/>
  <c r="D28" i="24"/>
  <c r="D42" i="24"/>
  <c r="D83" i="24"/>
  <c r="P19" i="33"/>
  <c r="O28" i="21"/>
  <c r="D23" i="24"/>
  <c r="Q41" i="21"/>
  <c r="Q42" i="21"/>
  <c r="Q37" i="21"/>
  <c r="Q33" i="21"/>
  <c r="Q27" i="21"/>
  <c r="Q28" i="21"/>
  <c r="Q18" i="21"/>
  <c r="Q19" i="21"/>
  <c r="N29" i="33"/>
  <c r="O28" i="33"/>
  <c r="O30" i="33"/>
  <c r="O18" i="33"/>
  <c r="P21" i="33"/>
  <c r="O21" i="33"/>
  <c r="O19" i="33"/>
  <c r="B13" i="5"/>
  <c r="B14" i="5"/>
  <c r="B15" i="5"/>
  <c r="I69" i="15"/>
  <c r="H69" i="15"/>
  <c r="B12" i="5"/>
  <c r="B40" i="24" l="1"/>
  <c r="D99" i="24"/>
  <c r="D14" i="24"/>
  <c r="D73" i="24"/>
  <c r="D27" i="24"/>
  <c r="D51" i="24"/>
  <c r="D15" i="24"/>
  <c r="D13" i="24"/>
  <c r="R11" i="24"/>
  <c r="R8" i="24" s="1"/>
  <c r="R40" i="24"/>
  <c r="T11" i="5"/>
  <c r="T8" i="5" s="1"/>
  <c r="R39" i="24"/>
  <c r="U42" i="5" l="1"/>
  <c r="U32" i="5"/>
  <c r="U31" i="5"/>
  <c r="U29" i="5"/>
  <c r="U19" i="5"/>
  <c r="U23" i="5"/>
  <c r="U52" i="5"/>
  <c r="U45" i="5"/>
  <c r="U51" i="5"/>
  <c r="U43" i="5"/>
  <c r="U30" i="5"/>
  <c r="U28" i="5"/>
  <c r="U27" i="5"/>
  <c r="U54" i="5"/>
  <c r="U46" i="5"/>
  <c r="U53" i="5"/>
  <c r="U48" i="5"/>
  <c r="U21" i="5"/>
  <c r="U44" i="5"/>
  <c r="U47" i="5"/>
  <c r="U20" i="5"/>
  <c r="U37" i="5"/>
  <c r="U33" i="5"/>
  <c r="U22" i="5"/>
  <c r="U41" i="5"/>
  <c r="U24" i="5"/>
  <c r="S14" i="24"/>
  <c r="S29" i="24"/>
  <c r="S30" i="24"/>
  <c r="S20" i="24"/>
  <c r="S54" i="24"/>
  <c r="S45" i="24"/>
  <c r="S32" i="24"/>
  <c r="S21" i="24"/>
  <c r="S31" i="24"/>
  <c r="S33" i="24"/>
  <c r="S23" i="24"/>
  <c r="S22" i="24"/>
  <c r="S24" i="24"/>
  <c r="S19" i="24"/>
  <c r="S28" i="24"/>
  <c r="S52" i="24"/>
  <c r="S46" i="24"/>
  <c r="S47" i="24"/>
  <c r="S44" i="24"/>
  <c r="S53" i="24"/>
  <c r="S48" i="24"/>
  <c r="S43" i="24"/>
  <c r="S42" i="24"/>
  <c r="S37" i="24"/>
  <c r="S51" i="24"/>
  <c r="S27" i="24"/>
  <c r="S13" i="24"/>
  <c r="S15" i="24"/>
  <c r="U15" i="5"/>
  <c r="U13" i="5"/>
  <c r="R70" i="24"/>
  <c r="S12" i="24"/>
  <c r="S40" i="24"/>
  <c r="S41" i="24"/>
  <c r="U36" i="5"/>
  <c r="S39" i="24"/>
  <c r="T70" i="5"/>
  <c r="S36" i="24"/>
  <c r="S18" i="24"/>
  <c r="U14" i="5"/>
  <c r="U11" i="5"/>
  <c r="U12" i="5"/>
  <c r="U18" i="5"/>
  <c r="S11" i="24"/>
  <c r="U108" i="5" l="1"/>
  <c r="U84" i="5"/>
  <c r="U91" i="5"/>
  <c r="U85" i="5"/>
  <c r="U74" i="5"/>
  <c r="U77" i="5"/>
  <c r="U103" i="5"/>
  <c r="U90" i="5"/>
  <c r="U102" i="5"/>
  <c r="U81" i="5"/>
  <c r="U79" i="5"/>
  <c r="U106" i="5"/>
  <c r="U73" i="5"/>
  <c r="U93" i="5"/>
  <c r="U86" i="5"/>
  <c r="U80" i="5"/>
  <c r="U92" i="5"/>
  <c r="U82" i="5"/>
  <c r="U88" i="5"/>
  <c r="U83" i="5"/>
  <c r="U100" i="5"/>
  <c r="U101" i="5"/>
  <c r="U87" i="5"/>
  <c r="U105" i="5"/>
  <c r="U107" i="5"/>
  <c r="U104" i="5"/>
  <c r="U76" i="5"/>
  <c r="U89" i="5"/>
  <c r="U78" i="5"/>
  <c r="U75" i="5"/>
  <c r="U99" i="5"/>
  <c r="S84" i="24"/>
  <c r="S94" i="24"/>
  <c r="S101" i="24"/>
  <c r="S102" i="24"/>
  <c r="S95" i="24"/>
  <c r="S111" i="24"/>
  <c r="S85" i="24"/>
  <c r="S80" i="24"/>
  <c r="S106" i="24"/>
  <c r="S82" i="24"/>
  <c r="S76" i="24"/>
  <c r="S107" i="24"/>
  <c r="S74" i="24"/>
  <c r="S86" i="24"/>
  <c r="S91" i="24"/>
  <c r="S105" i="24"/>
  <c r="S110" i="24"/>
  <c r="S79" i="24"/>
  <c r="S96" i="24"/>
  <c r="S103" i="24"/>
  <c r="S75" i="24"/>
  <c r="S87" i="24"/>
  <c r="S92" i="24"/>
  <c r="S90" i="24"/>
  <c r="S78" i="24"/>
  <c r="S77" i="24"/>
  <c r="S88" i="24"/>
  <c r="S109" i="24"/>
  <c r="S83" i="24"/>
  <c r="S100" i="24"/>
  <c r="S89" i="24"/>
  <c r="S108" i="24"/>
  <c r="S104" i="24"/>
  <c r="S93" i="24"/>
  <c r="S81" i="24"/>
  <c r="S99" i="24"/>
  <c r="S73" i="24"/>
  <c r="T40" i="5" l="1"/>
  <c r="J66" i="16"/>
  <c r="I66" i="16"/>
  <c r="H66" i="16"/>
  <c r="U40" i="5" l="1"/>
  <c r="T39" i="5"/>
  <c r="U39" i="5" s="1"/>
  <c r="L40" i="21"/>
  <c r="F40" i="21"/>
  <c r="C40" i="21"/>
  <c r="Q40" i="21"/>
  <c r="P40" i="5"/>
  <c r="P39" i="5" s="1"/>
  <c r="F36" i="21"/>
  <c r="N40" i="24"/>
  <c r="L36" i="21"/>
  <c r="I36" i="21"/>
  <c r="Q36" i="21"/>
  <c r="P11" i="5"/>
  <c r="P8" i="5" s="1"/>
  <c r="R11" i="5"/>
  <c r="R8" i="5" s="1"/>
  <c r="C36" i="21"/>
  <c r="O40" i="21"/>
  <c r="O36" i="21"/>
  <c r="J40" i="24"/>
  <c r="L40" i="24"/>
  <c r="P11" i="24"/>
  <c r="N11" i="5"/>
  <c r="L11" i="5"/>
  <c r="L40" i="5"/>
  <c r="L39" i="5" s="1"/>
  <c r="J11" i="5"/>
  <c r="J40" i="5"/>
  <c r="J39" i="5" s="1"/>
  <c r="J39" i="24"/>
  <c r="N39" i="24"/>
  <c r="H11" i="24"/>
  <c r="P39" i="24"/>
  <c r="H40" i="24"/>
  <c r="N11" i="24"/>
  <c r="P40" i="24"/>
  <c r="L11" i="24"/>
  <c r="J11" i="24"/>
  <c r="L39" i="24"/>
  <c r="H39" i="24"/>
  <c r="Q42" i="5" l="1"/>
  <c r="Q29" i="5"/>
  <c r="Q23" i="5"/>
  <c r="Q28" i="5"/>
  <c r="Q21" i="5"/>
  <c r="Q24" i="5"/>
  <c r="Q51" i="5"/>
  <c r="Q45" i="5"/>
  <c r="Q48" i="5"/>
  <c r="Q31" i="5"/>
  <c r="Q37" i="5"/>
  <c r="Q54" i="5"/>
  <c r="Q33" i="5"/>
  <c r="Q27" i="5"/>
  <c r="Q19" i="5"/>
  <c r="Q47" i="5"/>
  <c r="Q52" i="5"/>
  <c r="Q20" i="5"/>
  <c r="Q32" i="5"/>
  <c r="Q22" i="5"/>
  <c r="Q46" i="5"/>
  <c r="Q44" i="5"/>
  <c r="Q53" i="5"/>
  <c r="Q41" i="5"/>
  <c r="Q43" i="5"/>
  <c r="Q30" i="5"/>
  <c r="S24" i="5"/>
  <c r="S33" i="5"/>
  <c r="S41" i="5"/>
  <c r="S47" i="5"/>
  <c r="S52" i="5"/>
  <c r="S43" i="5"/>
  <c r="S28" i="5"/>
  <c r="S31" i="5"/>
  <c r="S37" i="5"/>
  <c r="S44" i="5"/>
  <c r="S22" i="5"/>
  <c r="S46" i="5"/>
  <c r="S21" i="5"/>
  <c r="S23" i="5"/>
  <c r="S53" i="5"/>
  <c r="S29" i="5"/>
  <c r="S27" i="5"/>
  <c r="S45" i="5"/>
  <c r="S42" i="5"/>
  <c r="S51" i="5"/>
  <c r="S48" i="5"/>
  <c r="S32" i="5"/>
  <c r="S20" i="5"/>
  <c r="S54" i="5"/>
  <c r="S19" i="5"/>
  <c r="S30" i="5"/>
  <c r="R40" i="5"/>
  <c r="R39" i="5" s="1"/>
  <c r="P70" i="5"/>
  <c r="R70" i="5"/>
  <c r="Q15" i="5"/>
  <c r="S15" i="5"/>
  <c r="S36" i="5"/>
  <c r="S12" i="5"/>
  <c r="S18" i="5"/>
  <c r="S40" i="5"/>
  <c r="S13" i="5"/>
  <c r="S14" i="5"/>
  <c r="Q36" i="5"/>
  <c r="Q18" i="5"/>
  <c r="Q11" i="5"/>
  <c r="Q12" i="5"/>
  <c r="Q13" i="5"/>
  <c r="S11" i="5"/>
  <c r="S39" i="5"/>
  <c r="Q39" i="5"/>
  <c r="Q40" i="5"/>
  <c r="Q14" i="5"/>
  <c r="Q103" i="5" l="1"/>
  <c r="Q100" i="5"/>
  <c r="Q80" i="5"/>
  <c r="Q74" i="5"/>
  <c r="Q82" i="5"/>
  <c r="Q92" i="5"/>
  <c r="Q106" i="5"/>
  <c r="Q79" i="5"/>
  <c r="Q90" i="5"/>
  <c r="Q84" i="5"/>
  <c r="Q101" i="5"/>
  <c r="Q105" i="5"/>
  <c r="Q102" i="5"/>
  <c r="Q73" i="5"/>
  <c r="Q91" i="5"/>
  <c r="Q78" i="5"/>
  <c r="Q85" i="5"/>
  <c r="Q108" i="5"/>
  <c r="Q93" i="5"/>
  <c r="Q75" i="5"/>
  <c r="Q86" i="5"/>
  <c r="Q99" i="5"/>
  <c r="Q88" i="5"/>
  <c r="Q104" i="5"/>
  <c r="Q87" i="5"/>
  <c r="Q107" i="5"/>
  <c r="Q81" i="5"/>
  <c r="Q76" i="5"/>
  <c r="Q89" i="5"/>
  <c r="Q77" i="5"/>
  <c r="Q83" i="5"/>
  <c r="S101" i="5"/>
  <c r="S104" i="5"/>
  <c r="S100" i="5"/>
  <c r="S107" i="5"/>
  <c r="S93" i="5"/>
  <c r="S103" i="5"/>
  <c r="S99" i="5"/>
  <c r="S105" i="5"/>
  <c r="S84" i="5"/>
  <c r="S81" i="5"/>
  <c r="S87" i="5"/>
  <c r="S83" i="5"/>
  <c r="S77" i="5"/>
  <c r="S78" i="5"/>
  <c r="S73" i="5"/>
  <c r="S75" i="5"/>
  <c r="S89" i="5"/>
  <c r="S82" i="5"/>
  <c r="S108" i="5"/>
  <c r="S80" i="5"/>
  <c r="S86" i="5"/>
  <c r="S102" i="5"/>
  <c r="S88" i="5"/>
  <c r="S85" i="5"/>
  <c r="S79" i="5"/>
  <c r="S92" i="5"/>
  <c r="S74" i="5"/>
  <c r="S76" i="5"/>
  <c r="S106" i="5"/>
  <c r="S91" i="5"/>
  <c r="S90" i="5"/>
  <c r="N40" i="5"/>
  <c r="N39" i="5" s="1"/>
  <c r="B39" i="24"/>
  <c r="F39" i="24"/>
  <c r="F36" i="5"/>
  <c r="P8" i="24"/>
  <c r="D36" i="24"/>
  <c r="D18" i="24"/>
  <c r="Q47" i="24" l="1"/>
  <c r="Q24" i="24"/>
  <c r="Q45" i="24"/>
  <c r="Q48" i="24"/>
  <c r="Q52" i="24"/>
  <c r="Q32" i="24"/>
  <c r="Q19" i="24"/>
  <c r="Q28" i="24"/>
  <c r="Q21" i="24"/>
  <c r="Q23" i="24"/>
  <c r="Q37" i="24"/>
  <c r="Q46" i="24"/>
  <c r="Q44" i="24"/>
  <c r="Q33" i="24"/>
  <c r="Q42" i="24"/>
  <c r="Q30" i="24"/>
  <c r="Q20" i="24"/>
  <c r="Q54" i="24"/>
  <c r="Q22" i="24"/>
  <c r="Q31" i="24"/>
  <c r="Q43" i="24"/>
  <c r="Q53" i="24"/>
  <c r="Q29" i="24"/>
  <c r="Q27" i="24"/>
  <c r="Q51" i="24"/>
  <c r="Q13" i="24"/>
  <c r="Q15" i="24"/>
  <c r="Q14" i="24"/>
  <c r="Q39" i="24"/>
  <c r="P70" i="24"/>
  <c r="Q11" i="24"/>
  <c r="Q12" i="24"/>
  <c r="Q36" i="24"/>
  <c r="Q18" i="24"/>
  <c r="Q40" i="24"/>
  <c r="Q41" i="24"/>
  <c r="Q91" i="24" l="1"/>
  <c r="Q79" i="24"/>
  <c r="Q103" i="24"/>
  <c r="Q104" i="24"/>
  <c r="Q75" i="24"/>
  <c r="Q87" i="24"/>
  <c r="Q74" i="24"/>
  <c r="Q86" i="24"/>
  <c r="Q107" i="24"/>
  <c r="Q81" i="24"/>
  <c r="Q105" i="24"/>
  <c r="Q100" i="24"/>
  <c r="Q89" i="24"/>
  <c r="Q77" i="24"/>
  <c r="Q82" i="24"/>
  <c r="Q108" i="24"/>
  <c r="Q94" i="24"/>
  <c r="Q90" i="24"/>
  <c r="Q78" i="24"/>
  <c r="Q83" i="24"/>
  <c r="Q109" i="24"/>
  <c r="Q92" i="24"/>
  <c r="Q88" i="24"/>
  <c r="Q85" i="24"/>
  <c r="Q80" i="24"/>
  <c r="Q111" i="24"/>
  <c r="Q76" i="24"/>
  <c r="Q110" i="24"/>
  <c r="Q101" i="24"/>
  <c r="Q96" i="24"/>
  <c r="Q95" i="24"/>
  <c r="Q102" i="24"/>
  <c r="Q106" i="24"/>
  <c r="Q93" i="24"/>
  <c r="Q84" i="24"/>
  <c r="Q99" i="24"/>
  <c r="Q73" i="24"/>
  <c r="F66" i="16" l="1"/>
  <c r="E66" i="16"/>
  <c r="D66" i="16"/>
  <c r="B66" i="16"/>
  <c r="G69" i="15"/>
  <c r="F69" i="15"/>
  <c r="E69" i="15"/>
  <c r="B69" i="15"/>
  <c r="G66" i="16"/>
  <c r="D49" i="24"/>
  <c r="D16" i="24"/>
  <c r="A113" i="24" l="1"/>
  <c r="A111" i="15"/>
  <c r="D69" i="15"/>
  <c r="A56" i="24"/>
  <c r="A113" i="5"/>
  <c r="A56" i="5"/>
  <c r="A57" i="15"/>
  <c r="A109" i="16"/>
  <c r="A55" i="16"/>
  <c r="C66" i="16"/>
  <c r="C69" i="15"/>
  <c r="A46" i="21"/>
  <c r="F13" i="5" l="1"/>
  <c r="D11" i="5"/>
  <c r="F14" i="5"/>
  <c r="F15" i="5"/>
  <c r="N8" i="24"/>
  <c r="D39" i="24"/>
  <c r="F18" i="5"/>
  <c r="B39" i="5"/>
  <c r="B40" i="5"/>
  <c r="B11" i="24"/>
  <c r="B8" i="24" s="1"/>
  <c r="C53" i="24" s="1"/>
  <c r="F40" i="24"/>
  <c r="D41" i="24"/>
  <c r="B36" i="5"/>
  <c r="B18" i="5"/>
  <c r="F11" i="24"/>
  <c r="D12" i="24"/>
  <c r="H40" i="5"/>
  <c r="H39" i="5" s="1"/>
  <c r="H11" i="5"/>
  <c r="F12" i="5"/>
  <c r="B8" i="5" l="1"/>
  <c r="C20" i="24"/>
  <c r="C47" i="24"/>
  <c r="C33" i="24"/>
  <c r="C52" i="24"/>
  <c r="C19" i="24"/>
  <c r="C37" i="24"/>
  <c r="C22" i="24"/>
  <c r="C23" i="24"/>
  <c r="C54" i="24"/>
  <c r="C45" i="24"/>
  <c r="C32" i="24"/>
  <c r="C29" i="24"/>
  <c r="C46" i="24"/>
  <c r="C28" i="24"/>
  <c r="C30" i="24"/>
  <c r="C48" i="24"/>
  <c r="C44" i="24"/>
  <c r="C43" i="24"/>
  <c r="C21" i="24"/>
  <c r="C42" i="24"/>
  <c r="C31" i="24"/>
  <c r="C24" i="24"/>
  <c r="O31" i="24"/>
  <c r="O22" i="24"/>
  <c r="O21" i="24"/>
  <c r="O53" i="24"/>
  <c r="O45" i="24"/>
  <c r="O54" i="24"/>
  <c r="O48" i="24"/>
  <c r="O52" i="24"/>
  <c r="O28" i="24"/>
  <c r="O23" i="24"/>
  <c r="O46" i="24"/>
  <c r="O30" i="24"/>
  <c r="O42" i="24"/>
  <c r="O24" i="24"/>
  <c r="O37" i="24"/>
  <c r="O20" i="24"/>
  <c r="O19" i="24"/>
  <c r="O44" i="24"/>
  <c r="O33" i="24"/>
  <c r="O32" i="24"/>
  <c r="O29" i="24"/>
  <c r="O43" i="24"/>
  <c r="O47" i="24"/>
  <c r="O51" i="24"/>
  <c r="O27" i="24"/>
  <c r="C51" i="24"/>
  <c r="C27" i="24"/>
  <c r="S8" i="24"/>
  <c r="S70" i="24" s="1"/>
  <c r="C14" i="24"/>
  <c r="C13" i="24"/>
  <c r="C15" i="24"/>
  <c r="O14" i="24"/>
  <c r="O15" i="24"/>
  <c r="O13" i="24"/>
  <c r="O39" i="24"/>
  <c r="J8" i="5"/>
  <c r="N8" i="5"/>
  <c r="L8" i="5"/>
  <c r="H8" i="5"/>
  <c r="D8" i="5"/>
  <c r="Q8" i="24"/>
  <c r="B70" i="24"/>
  <c r="C41" i="24"/>
  <c r="N70" i="24"/>
  <c r="C36" i="24"/>
  <c r="C12" i="24"/>
  <c r="O12" i="24"/>
  <c r="C39" i="24"/>
  <c r="C18" i="24"/>
  <c r="O8" i="24"/>
  <c r="O70" i="24" s="1"/>
  <c r="O36" i="24"/>
  <c r="O41" i="24"/>
  <c r="O18" i="24"/>
  <c r="L8" i="24"/>
  <c r="J8" i="24"/>
  <c r="H8" i="24"/>
  <c r="F8" i="24"/>
  <c r="Q17" i="21"/>
  <c r="Q12" i="21"/>
  <c r="Q26" i="21"/>
  <c r="D11" i="24"/>
  <c r="Q13" i="21"/>
  <c r="Q11" i="21"/>
  <c r="Q14" i="21"/>
  <c r="F11" i="5"/>
  <c r="F40" i="5"/>
  <c r="F39" i="5" s="1"/>
  <c r="D40" i="24"/>
  <c r="C40" i="24"/>
  <c r="B11" i="5"/>
  <c r="C11" i="24"/>
  <c r="O11" i="24"/>
  <c r="O40" i="24"/>
  <c r="I27" i="5" l="1"/>
  <c r="I51" i="5"/>
  <c r="I30" i="5"/>
  <c r="I47" i="5"/>
  <c r="I53" i="5"/>
  <c r="I29" i="5"/>
  <c r="I24" i="5"/>
  <c r="I21" i="5"/>
  <c r="I54" i="5"/>
  <c r="I33" i="5"/>
  <c r="I28" i="5"/>
  <c r="I43" i="5"/>
  <c r="I52" i="5"/>
  <c r="I32" i="5"/>
  <c r="I44" i="5"/>
  <c r="I20" i="5"/>
  <c r="I41" i="5"/>
  <c r="I48" i="5"/>
  <c r="I31" i="5"/>
  <c r="I45" i="5"/>
  <c r="I23" i="5"/>
  <c r="I22" i="5"/>
  <c r="I46" i="5"/>
  <c r="I19" i="5"/>
  <c r="I42" i="5"/>
  <c r="I37" i="5"/>
  <c r="O43" i="5"/>
  <c r="O44" i="5"/>
  <c r="O22" i="5"/>
  <c r="O27" i="5"/>
  <c r="O42" i="5"/>
  <c r="O30" i="5"/>
  <c r="O33" i="5"/>
  <c r="O32" i="5"/>
  <c r="O54" i="5"/>
  <c r="O19" i="5"/>
  <c r="O41" i="5"/>
  <c r="O46" i="5"/>
  <c r="O21" i="5"/>
  <c r="O20" i="5"/>
  <c r="O45" i="5"/>
  <c r="O52" i="5"/>
  <c r="O23" i="5"/>
  <c r="O48" i="5"/>
  <c r="O37" i="5"/>
  <c r="O31" i="5"/>
  <c r="O28" i="5"/>
  <c r="O47" i="5"/>
  <c r="O29" i="5"/>
  <c r="O51" i="5"/>
  <c r="O53" i="5"/>
  <c r="O24" i="5"/>
  <c r="E37" i="5"/>
  <c r="E27" i="5"/>
  <c r="E30" i="5"/>
  <c r="E23" i="5"/>
  <c r="E32" i="5"/>
  <c r="E20" i="5"/>
  <c r="E24" i="5"/>
  <c r="E29" i="5"/>
  <c r="E19" i="5"/>
  <c r="E33" i="5"/>
  <c r="E46" i="5"/>
  <c r="E48" i="5"/>
  <c r="E47" i="5"/>
  <c r="E41" i="5"/>
  <c r="E45" i="5"/>
  <c r="E43" i="5"/>
  <c r="E22" i="5"/>
  <c r="E31" i="5"/>
  <c r="E28" i="5"/>
  <c r="E52" i="5"/>
  <c r="E44" i="5"/>
  <c r="E53" i="5"/>
  <c r="E54" i="5"/>
  <c r="E21" i="5"/>
  <c r="E42" i="5"/>
  <c r="E51" i="5"/>
  <c r="M20" i="5"/>
  <c r="M52" i="5"/>
  <c r="M27" i="5"/>
  <c r="M43" i="5"/>
  <c r="M37" i="5"/>
  <c r="M32" i="5"/>
  <c r="M54" i="5"/>
  <c r="M53" i="5"/>
  <c r="M21" i="5"/>
  <c r="M51" i="5"/>
  <c r="M42" i="5"/>
  <c r="M48" i="5"/>
  <c r="M29" i="5"/>
  <c r="M47" i="5"/>
  <c r="M45" i="5"/>
  <c r="M24" i="5"/>
  <c r="M28" i="5"/>
  <c r="M31" i="5"/>
  <c r="M33" i="5"/>
  <c r="M44" i="5"/>
  <c r="M23" i="5"/>
  <c r="M46" i="5"/>
  <c r="M41" i="5"/>
  <c r="M30" i="5"/>
  <c r="M22" i="5"/>
  <c r="M19" i="5"/>
  <c r="K22" i="5"/>
  <c r="K31" i="5"/>
  <c r="K54" i="5"/>
  <c r="K46" i="5"/>
  <c r="K42" i="5"/>
  <c r="K32" i="5"/>
  <c r="K24" i="5"/>
  <c r="K53" i="5"/>
  <c r="K41" i="5"/>
  <c r="K20" i="5"/>
  <c r="K47" i="5"/>
  <c r="K29" i="5"/>
  <c r="K45" i="5"/>
  <c r="K28" i="5"/>
  <c r="K23" i="5"/>
  <c r="K30" i="5"/>
  <c r="K19" i="5"/>
  <c r="K44" i="5"/>
  <c r="K33" i="5"/>
  <c r="K52" i="5"/>
  <c r="K21" i="5"/>
  <c r="K48" i="5"/>
  <c r="K51" i="5"/>
  <c r="K43" i="5"/>
  <c r="K27" i="5"/>
  <c r="K37" i="5"/>
  <c r="C52" i="5"/>
  <c r="C53" i="5"/>
  <c r="C46" i="5"/>
  <c r="C47" i="5"/>
  <c r="C23" i="5"/>
  <c r="C19" i="5"/>
  <c r="C43" i="5"/>
  <c r="C24" i="5"/>
  <c r="C22" i="5"/>
  <c r="C45" i="5"/>
  <c r="C41" i="5"/>
  <c r="C33" i="5"/>
  <c r="C44" i="5"/>
  <c r="C31" i="5"/>
  <c r="C32" i="5"/>
  <c r="C54" i="5"/>
  <c r="C48" i="5"/>
  <c r="C29" i="5"/>
  <c r="C42" i="5"/>
  <c r="C51" i="5"/>
  <c r="C30" i="5"/>
  <c r="C37" i="5"/>
  <c r="C21" i="5"/>
  <c r="C28" i="5"/>
  <c r="C20" i="5"/>
  <c r="C27" i="5"/>
  <c r="K33" i="24"/>
  <c r="K54" i="24"/>
  <c r="K19" i="24"/>
  <c r="K23" i="24"/>
  <c r="K37" i="24"/>
  <c r="K42" i="24"/>
  <c r="K46" i="24"/>
  <c r="K48" i="24"/>
  <c r="K21" i="24"/>
  <c r="K43" i="24"/>
  <c r="K32" i="24"/>
  <c r="K31" i="24"/>
  <c r="K20" i="24"/>
  <c r="K47" i="24"/>
  <c r="K44" i="24"/>
  <c r="K45" i="24"/>
  <c r="K29" i="24"/>
  <c r="K22" i="24"/>
  <c r="K30" i="24"/>
  <c r="K28" i="24"/>
  <c r="K24" i="24"/>
  <c r="K52" i="24"/>
  <c r="K53" i="24"/>
  <c r="O86" i="24"/>
  <c r="O74" i="24"/>
  <c r="O106" i="24"/>
  <c r="O78" i="24"/>
  <c r="O82" i="24"/>
  <c r="O102" i="24"/>
  <c r="O90" i="24"/>
  <c r="O77" i="24"/>
  <c r="O81" i="24"/>
  <c r="O93" i="24"/>
  <c r="O89" i="24"/>
  <c r="O94" i="24"/>
  <c r="O111" i="24"/>
  <c r="O85" i="24"/>
  <c r="O88" i="24"/>
  <c r="O84" i="24"/>
  <c r="O109" i="24"/>
  <c r="O110" i="24"/>
  <c r="O108" i="24"/>
  <c r="O105" i="24"/>
  <c r="O92" i="24"/>
  <c r="O75" i="24"/>
  <c r="O91" i="24"/>
  <c r="O95" i="24"/>
  <c r="O83" i="24"/>
  <c r="O96" i="24"/>
  <c r="O80" i="24"/>
  <c r="O103" i="24"/>
  <c r="O100" i="24"/>
  <c r="O76" i="24"/>
  <c r="O101" i="24"/>
  <c r="O79" i="24"/>
  <c r="O107" i="24"/>
  <c r="O87" i="24"/>
  <c r="O104" i="24"/>
  <c r="C109" i="24"/>
  <c r="C79" i="24"/>
  <c r="C91" i="24"/>
  <c r="C96" i="24"/>
  <c r="C95" i="24"/>
  <c r="C84" i="24"/>
  <c r="C75" i="24"/>
  <c r="C87" i="24"/>
  <c r="C92" i="24"/>
  <c r="C76" i="24"/>
  <c r="C93" i="24"/>
  <c r="C105" i="24"/>
  <c r="C82" i="24"/>
  <c r="C102" i="24"/>
  <c r="C94" i="24"/>
  <c r="C108" i="24"/>
  <c r="C103" i="24"/>
  <c r="C81" i="24"/>
  <c r="C111" i="24"/>
  <c r="C107" i="24"/>
  <c r="C90" i="24"/>
  <c r="C80" i="24"/>
  <c r="C104" i="24"/>
  <c r="C101" i="24"/>
  <c r="C88" i="24"/>
  <c r="C100" i="24"/>
  <c r="C110" i="24"/>
  <c r="C86" i="24"/>
  <c r="C78" i="24"/>
  <c r="C85" i="24"/>
  <c r="C77" i="24"/>
  <c r="C106" i="24"/>
  <c r="C89" i="24"/>
  <c r="C83" i="24"/>
  <c r="C74" i="24"/>
  <c r="G23" i="24"/>
  <c r="G28" i="24"/>
  <c r="G45" i="24"/>
  <c r="G29" i="24"/>
  <c r="G24" i="24"/>
  <c r="G48" i="24"/>
  <c r="G44" i="24"/>
  <c r="G31" i="24"/>
  <c r="G33" i="24"/>
  <c r="G20" i="24"/>
  <c r="G52" i="24"/>
  <c r="G54" i="24"/>
  <c r="G32" i="24"/>
  <c r="G30" i="24"/>
  <c r="G21" i="24"/>
  <c r="G19" i="24"/>
  <c r="G42" i="24"/>
  <c r="G46" i="24"/>
  <c r="G43" i="24"/>
  <c r="G53" i="24"/>
  <c r="G47" i="24"/>
  <c r="G22" i="24"/>
  <c r="G37" i="24"/>
  <c r="M21" i="24"/>
  <c r="M23" i="24"/>
  <c r="M45" i="24"/>
  <c r="M29" i="24"/>
  <c r="M19" i="24"/>
  <c r="M48" i="24"/>
  <c r="M54" i="24"/>
  <c r="M46" i="24"/>
  <c r="M44" i="24"/>
  <c r="M20" i="24"/>
  <c r="M33" i="24"/>
  <c r="M42" i="24"/>
  <c r="M30" i="24"/>
  <c r="M53" i="24"/>
  <c r="M28" i="24"/>
  <c r="M22" i="24"/>
  <c r="M32" i="24"/>
  <c r="M37" i="24"/>
  <c r="M47" i="24"/>
  <c r="M31" i="24"/>
  <c r="M24" i="24"/>
  <c r="M52" i="24"/>
  <c r="M43" i="24"/>
  <c r="I53" i="24"/>
  <c r="I44" i="24"/>
  <c r="I24" i="24"/>
  <c r="I30" i="24"/>
  <c r="I20" i="24"/>
  <c r="I52" i="24"/>
  <c r="I23" i="24"/>
  <c r="I42" i="24"/>
  <c r="I22" i="24"/>
  <c r="I37" i="24"/>
  <c r="I31" i="24"/>
  <c r="I21" i="24"/>
  <c r="I43" i="24"/>
  <c r="I47" i="24"/>
  <c r="I33" i="24"/>
  <c r="I48" i="24"/>
  <c r="I19" i="24"/>
  <c r="I46" i="24"/>
  <c r="I29" i="24"/>
  <c r="I45" i="24"/>
  <c r="I54" i="24"/>
  <c r="I32" i="24"/>
  <c r="I28" i="24"/>
  <c r="O99" i="24"/>
  <c r="C99" i="24"/>
  <c r="U8" i="5"/>
  <c r="U70" i="5" s="1"/>
  <c r="C73" i="24"/>
  <c r="O73" i="24"/>
  <c r="I27" i="24"/>
  <c r="I51" i="24"/>
  <c r="K51" i="24"/>
  <c r="K27" i="24"/>
  <c r="M27" i="24"/>
  <c r="M51" i="24"/>
  <c r="G51" i="24"/>
  <c r="G27" i="24"/>
  <c r="I13" i="24"/>
  <c r="I15" i="24"/>
  <c r="I14" i="24"/>
  <c r="M13" i="24"/>
  <c r="M15" i="24"/>
  <c r="M14" i="24"/>
  <c r="K14" i="24"/>
  <c r="K15" i="24"/>
  <c r="K13" i="24"/>
  <c r="G14" i="24"/>
  <c r="G13" i="24"/>
  <c r="G15" i="24"/>
  <c r="Q70" i="24"/>
  <c r="S8" i="5"/>
  <c r="S70" i="5" s="1"/>
  <c r="Q8" i="5"/>
  <c r="Q70" i="5" s="1"/>
  <c r="N70" i="5"/>
  <c r="L70" i="5"/>
  <c r="J70" i="5"/>
  <c r="H70" i="5"/>
  <c r="C36" i="5"/>
  <c r="B70" i="5"/>
  <c r="C18" i="5"/>
  <c r="O8" i="5"/>
  <c r="O70" i="5" s="1"/>
  <c r="C39" i="5"/>
  <c r="C15" i="5"/>
  <c r="C13" i="5"/>
  <c r="M8" i="5"/>
  <c r="M70" i="5" s="1"/>
  <c r="K40" i="5"/>
  <c r="E40" i="5"/>
  <c r="K8" i="5"/>
  <c r="K70" i="5" s="1"/>
  <c r="O13" i="21"/>
  <c r="C14" i="5"/>
  <c r="C12" i="5"/>
  <c r="I8" i="5"/>
  <c r="I70" i="5" s="1"/>
  <c r="E8" i="5"/>
  <c r="E70" i="5" s="1"/>
  <c r="K18" i="5"/>
  <c r="K36" i="5"/>
  <c r="K13" i="5"/>
  <c r="K14" i="5"/>
  <c r="K15" i="5"/>
  <c r="K39" i="5"/>
  <c r="K12" i="5"/>
  <c r="K11" i="5"/>
  <c r="O18" i="5"/>
  <c r="O36" i="5"/>
  <c r="O12" i="5"/>
  <c r="O14" i="5"/>
  <c r="O39" i="5"/>
  <c r="O15" i="5"/>
  <c r="O13" i="5"/>
  <c r="O11" i="5"/>
  <c r="O40" i="5"/>
  <c r="M18" i="5"/>
  <c r="M13" i="5"/>
  <c r="M39" i="5"/>
  <c r="M15" i="5"/>
  <c r="M36" i="5"/>
  <c r="M12" i="5"/>
  <c r="M14" i="5"/>
  <c r="M11" i="5"/>
  <c r="M40" i="5"/>
  <c r="I40" i="5"/>
  <c r="I36" i="5"/>
  <c r="I15" i="5"/>
  <c r="I14" i="5"/>
  <c r="I18" i="5"/>
  <c r="I39" i="5"/>
  <c r="I12" i="5"/>
  <c r="I13" i="5"/>
  <c r="F8" i="5"/>
  <c r="I11" i="5"/>
  <c r="E14" i="5"/>
  <c r="E13" i="5"/>
  <c r="E18" i="5"/>
  <c r="E39" i="5"/>
  <c r="D70" i="5"/>
  <c r="E15" i="5"/>
  <c r="E12" i="5"/>
  <c r="E36" i="5"/>
  <c r="E11" i="5"/>
  <c r="I40" i="24"/>
  <c r="K40" i="24"/>
  <c r="M11" i="24"/>
  <c r="M8" i="24"/>
  <c r="M70" i="24" s="1"/>
  <c r="M36" i="24"/>
  <c r="M41" i="24"/>
  <c r="M12" i="24"/>
  <c r="M18" i="24"/>
  <c r="M39" i="24"/>
  <c r="L70" i="24"/>
  <c r="M40" i="24"/>
  <c r="K11" i="24"/>
  <c r="K18" i="24"/>
  <c r="K36" i="24"/>
  <c r="J70" i="24"/>
  <c r="K8" i="24"/>
  <c r="K70" i="24" s="1"/>
  <c r="K41" i="24"/>
  <c r="K39" i="24"/>
  <c r="K12" i="24"/>
  <c r="I39" i="24"/>
  <c r="I8" i="24"/>
  <c r="I70" i="24" s="1"/>
  <c r="I18" i="24"/>
  <c r="I36" i="24"/>
  <c r="H70" i="24"/>
  <c r="I41" i="24"/>
  <c r="I12" i="24"/>
  <c r="I11" i="24"/>
  <c r="G18" i="24"/>
  <c r="G12" i="24"/>
  <c r="G39" i="24"/>
  <c r="G8" i="24"/>
  <c r="G70" i="24" s="1"/>
  <c r="G41" i="24"/>
  <c r="F70" i="24"/>
  <c r="G36" i="24"/>
  <c r="G11" i="24"/>
  <c r="D8" i="24"/>
  <c r="G40" i="24"/>
  <c r="O26" i="21"/>
  <c r="O14" i="21"/>
  <c r="O11" i="21"/>
  <c r="O12" i="21"/>
  <c r="O17" i="21"/>
  <c r="F10" i="21"/>
  <c r="C10" i="21"/>
  <c r="O13" i="33"/>
  <c r="C40" i="5"/>
  <c r="P11" i="33"/>
  <c r="L10" i="33"/>
  <c r="L7" i="33" s="1"/>
  <c r="P13" i="33"/>
  <c r="D10" i="33"/>
  <c r="F10" i="33"/>
  <c r="P12" i="33"/>
  <c r="N14" i="33"/>
  <c r="N13" i="33"/>
  <c r="N26" i="33"/>
  <c r="O12" i="33"/>
  <c r="P17" i="33"/>
  <c r="B10" i="33"/>
  <c r="N11" i="33"/>
  <c r="H10" i="33"/>
  <c r="H7" i="33" s="1"/>
  <c r="O14" i="33"/>
  <c r="C11" i="5"/>
  <c r="O10" i="21"/>
  <c r="Q10" i="21"/>
  <c r="N17" i="33"/>
  <c r="N12" i="33"/>
  <c r="O17" i="33"/>
  <c r="O26" i="33"/>
  <c r="P26" i="33"/>
  <c r="O11" i="33"/>
  <c r="J10" i="33"/>
  <c r="J7" i="33" s="1"/>
  <c r="P14" i="33"/>
  <c r="I99" i="5" l="1"/>
  <c r="I74" i="5"/>
  <c r="I93" i="5"/>
  <c r="I102" i="5"/>
  <c r="I87" i="5"/>
  <c r="I84" i="5"/>
  <c r="I81" i="5"/>
  <c r="I101" i="5"/>
  <c r="I75" i="5"/>
  <c r="I89" i="5"/>
  <c r="I100" i="5"/>
  <c r="I80" i="5"/>
  <c r="I105" i="5"/>
  <c r="I83" i="5"/>
  <c r="I82" i="5"/>
  <c r="I76" i="5"/>
  <c r="I108" i="5"/>
  <c r="I92" i="5"/>
  <c r="I104" i="5"/>
  <c r="I78" i="5"/>
  <c r="I88" i="5"/>
  <c r="I107" i="5"/>
  <c r="I73" i="5"/>
  <c r="I77" i="5"/>
  <c r="I79" i="5"/>
  <c r="I90" i="5"/>
  <c r="I106" i="5"/>
  <c r="I91" i="5"/>
  <c r="I85" i="5"/>
  <c r="I103" i="5"/>
  <c r="I86" i="5"/>
  <c r="G52" i="5"/>
  <c r="G43" i="5"/>
  <c r="G45" i="5"/>
  <c r="G37" i="5"/>
  <c r="G24" i="5"/>
  <c r="G47" i="5"/>
  <c r="G33" i="5"/>
  <c r="G44" i="5"/>
  <c r="G42" i="5"/>
  <c r="G19" i="5"/>
  <c r="G23" i="5"/>
  <c r="G20" i="5"/>
  <c r="G30" i="5"/>
  <c r="G51" i="5"/>
  <c r="G27" i="5"/>
  <c r="G41" i="5"/>
  <c r="G53" i="5"/>
  <c r="G22" i="5"/>
  <c r="G48" i="5"/>
  <c r="G54" i="5"/>
  <c r="G31" i="5"/>
  <c r="G21" i="5"/>
  <c r="G46" i="5"/>
  <c r="G29" i="5"/>
  <c r="G28" i="5"/>
  <c r="G32" i="5"/>
  <c r="E91" i="5"/>
  <c r="E102" i="5"/>
  <c r="E106" i="5"/>
  <c r="E101" i="5"/>
  <c r="E92" i="5"/>
  <c r="E107" i="5"/>
  <c r="E77" i="5"/>
  <c r="E88" i="5"/>
  <c r="E89" i="5"/>
  <c r="E104" i="5"/>
  <c r="E86" i="5"/>
  <c r="E83" i="5"/>
  <c r="E80" i="5"/>
  <c r="E76" i="5"/>
  <c r="E79" i="5"/>
  <c r="E73" i="5"/>
  <c r="E103" i="5"/>
  <c r="E84" i="5"/>
  <c r="E87" i="5"/>
  <c r="E78" i="5"/>
  <c r="E74" i="5"/>
  <c r="E90" i="5"/>
  <c r="E81" i="5"/>
  <c r="E99" i="5"/>
  <c r="E75" i="5"/>
  <c r="E100" i="5"/>
  <c r="E108" i="5"/>
  <c r="E105" i="5"/>
  <c r="E82" i="5"/>
  <c r="E93" i="5"/>
  <c r="E85" i="5"/>
  <c r="C105" i="5"/>
  <c r="C91" i="5"/>
  <c r="C76" i="5"/>
  <c r="C109" i="5"/>
  <c r="C79" i="5"/>
  <c r="C101" i="5"/>
  <c r="C75" i="5"/>
  <c r="C107" i="5"/>
  <c r="C83" i="5"/>
  <c r="C82" i="5"/>
  <c r="C73" i="5"/>
  <c r="C93" i="5"/>
  <c r="C78" i="5"/>
  <c r="C86" i="5"/>
  <c r="C94" i="5"/>
  <c r="C104" i="5"/>
  <c r="C74" i="5"/>
  <c r="C85" i="5"/>
  <c r="C90" i="5"/>
  <c r="C77" i="5"/>
  <c r="C87" i="5"/>
  <c r="C84" i="5"/>
  <c r="C92" i="5"/>
  <c r="C106" i="5"/>
  <c r="C99" i="5"/>
  <c r="C95" i="5"/>
  <c r="C108" i="5"/>
  <c r="C100" i="5"/>
  <c r="C89" i="5"/>
  <c r="C88" i="5"/>
  <c r="C96" i="5"/>
  <c r="C81" i="5"/>
  <c r="C103" i="5"/>
  <c r="C111" i="5"/>
  <c r="C80" i="5"/>
  <c r="C102" i="5"/>
  <c r="C110" i="5"/>
  <c r="K82" i="5"/>
  <c r="K73" i="5"/>
  <c r="K103" i="5"/>
  <c r="K99" i="5"/>
  <c r="K85" i="5"/>
  <c r="K76" i="5"/>
  <c r="K108" i="5"/>
  <c r="K104" i="5"/>
  <c r="K79" i="5"/>
  <c r="K86" i="5"/>
  <c r="K106" i="5"/>
  <c r="K89" i="5"/>
  <c r="K102" i="5"/>
  <c r="K100" i="5"/>
  <c r="K105" i="5"/>
  <c r="K75" i="5"/>
  <c r="K80" i="5"/>
  <c r="K90" i="5"/>
  <c r="K83" i="5"/>
  <c r="K87" i="5"/>
  <c r="K93" i="5"/>
  <c r="K107" i="5"/>
  <c r="K77" i="5"/>
  <c r="K92" i="5"/>
  <c r="K74" i="5"/>
  <c r="K81" i="5"/>
  <c r="K88" i="5"/>
  <c r="K78" i="5"/>
  <c r="K84" i="5"/>
  <c r="K101" i="5"/>
  <c r="K91" i="5"/>
  <c r="M91" i="5"/>
  <c r="M107" i="5"/>
  <c r="M77" i="5"/>
  <c r="M104" i="5"/>
  <c r="M93" i="5"/>
  <c r="M106" i="5"/>
  <c r="M87" i="5"/>
  <c r="M76" i="5"/>
  <c r="M102" i="5"/>
  <c r="M75" i="5"/>
  <c r="M105" i="5"/>
  <c r="M81" i="5"/>
  <c r="M101" i="5"/>
  <c r="M89" i="5"/>
  <c r="M108" i="5"/>
  <c r="M103" i="5"/>
  <c r="M88" i="5"/>
  <c r="M82" i="5"/>
  <c r="M79" i="5"/>
  <c r="M92" i="5"/>
  <c r="M86" i="5"/>
  <c r="M83" i="5"/>
  <c r="M85" i="5"/>
  <c r="M73" i="5"/>
  <c r="M80" i="5"/>
  <c r="M90" i="5"/>
  <c r="M74" i="5"/>
  <c r="M100" i="5"/>
  <c r="M84" i="5"/>
  <c r="M99" i="5"/>
  <c r="M78" i="5"/>
  <c r="O77" i="5"/>
  <c r="O99" i="5"/>
  <c r="O82" i="5"/>
  <c r="O106" i="5"/>
  <c r="O76" i="5"/>
  <c r="O89" i="5"/>
  <c r="O88" i="5"/>
  <c r="O86" i="5"/>
  <c r="O107" i="5"/>
  <c r="O73" i="5"/>
  <c r="O100" i="5"/>
  <c r="O104" i="5"/>
  <c r="O85" i="5"/>
  <c r="O87" i="5"/>
  <c r="O103" i="5"/>
  <c r="O90" i="5"/>
  <c r="O93" i="5"/>
  <c r="O84" i="5"/>
  <c r="O74" i="5"/>
  <c r="O92" i="5"/>
  <c r="O102" i="5"/>
  <c r="O83" i="5"/>
  <c r="O108" i="5"/>
  <c r="O81" i="5"/>
  <c r="O91" i="5"/>
  <c r="O79" i="5"/>
  <c r="O80" i="5"/>
  <c r="O105" i="5"/>
  <c r="O75" i="5"/>
  <c r="O101" i="5"/>
  <c r="O78" i="5"/>
  <c r="M81" i="24"/>
  <c r="M96" i="24"/>
  <c r="M106" i="24"/>
  <c r="M82" i="24"/>
  <c r="M76" i="24"/>
  <c r="M78" i="24"/>
  <c r="M80" i="24"/>
  <c r="M100" i="24"/>
  <c r="M94" i="24"/>
  <c r="M77" i="24"/>
  <c r="M105" i="24"/>
  <c r="M89" i="24"/>
  <c r="M109" i="24"/>
  <c r="M85" i="24"/>
  <c r="M91" i="24"/>
  <c r="M101" i="24"/>
  <c r="M95" i="24"/>
  <c r="M93" i="24"/>
  <c r="M75" i="24"/>
  <c r="M104" i="24"/>
  <c r="M79" i="24"/>
  <c r="M74" i="24"/>
  <c r="M88" i="24"/>
  <c r="M107" i="24"/>
  <c r="M102" i="24"/>
  <c r="M86" i="24"/>
  <c r="M108" i="24"/>
  <c r="M110" i="24"/>
  <c r="M92" i="24"/>
  <c r="M83" i="24"/>
  <c r="M90" i="24"/>
  <c r="M84" i="24"/>
  <c r="M103" i="24"/>
  <c r="M87" i="24"/>
  <c r="M111" i="24"/>
  <c r="G83" i="24"/>
  <c r="G108" i="24"/>
  <c r="G84" i="24"/>
  <c r="G101" i="24"/>
  <c r="G90" i="24"/>
  <c r="G104" i="24"/>
  <c r="G100" i="24"/>
  <c r="G94" i="24"/>
  <c r="G96" i="24"/>
  <c r="G79" i="24"/>
  <c r="G89" i="24"/>
  <c r="G103" i="24"/>
  <c r="G77" i="24"/>
  <c r="G75" i="24"/>
  <c r="G87" i="24"/>
  <c r="G111" i="24"/>
  <c r="G85" i="24"/>
  <c r="G78" i="24"/>
  <c r="G109" i="24"/>
  <c r="G76" i="24"/>
  <c r="G81" i="24"/>
  <c r="G74" i="24"/>
  <c r="G91" i="24"/>
  <c r="G88" i="24"/>
  <c r="G93" i="24"/>
  <c r="G95" i="24"/>
  <c r="G102" i="24"/>
  <c r="G92" i="24"/>
  <c r="G106" i="24"/>
  <c r="G105" i="24"/>
  <c r="G107" i="24"/>
  <c r="G80" i="24"/>
  <c r="G86" i="24"/>
  <c r="G110" i="24"/>
  <c r="G82" i="24"/>
  <c r="K13" i="33"/>
  <c r="K20" i="33"/>
  <c r="K31" i="33"/>
  <c r="K32" i="33"/>
  <c r="K30" i="33"/>
  <c r="K18" i="33"/>
  <c r="K21" i="33"/>
  <c r="K27" i="33"/>
  <c r="K22" i="33"/>
  <c r="K29" i="33"/>
  <c r="K28" i="33"/>
  <c r="K19" i="33"/>
  <c r="K23" i="33"/>
  <c r="M23" i="33"/>
  <c r="M22" i="33"/>
  <c r="M20" i="33"/>
  <c r="M28" i="33"/>
  <c r="M18" i="33"/>
  <c r="M19" i="33"/>
  <c r="M29" i="33"/>
  <c r="M32" i="33"/>
  <c r="M30" i="33"/>
  <c r="M27" i="33"/>
  <c r="M31" i="33"/>
  <c r="M21" i="33"/>
  <c r="I18" i="33"/>
  <c r="I23" i="33"/>
  <c r="I31" i="33"/>
  <c r="I32" i="33"/>
  <c r="I21" i="33"/>
  <c r="I22" i="33"/>
  <c r="I19" i="33"/>
  <c r="I20" i="33"/>
  <c r="I30" i="33"/>
  <c r="I28" i="33"/>
  <c r="I29" i="33"/>
  <c r="I27" i="33"/>
  <c r="I76" i="24"/>
  <c r="I88" i="24"/>
  <c r="I94" i="24"/>
  <c r="I84" i="24"/>
  <c r="I102" i="24"/>
  <c r="I106" i="24"/>
  <c r="I110" i="24"/>
  <c r="I80" i="24"/>
  <c r="I92" i="24"/>
  <c r="I96" i="24"/>
  <c r="I101" i="24"/>
  <c r="I85" i="24"/>
  <c r="I75" i="24"/>
  <c r="I79" i="24"/>
  <c r="I90" i="24"/>
  <c r="I95" i="24"/>
  <c r="I100" i="24"/>
  <c r="I83" i="24"/>
  <c r="I91" i="24"/>
  <c r="I87" i="24"/>
  <c r="I82" i="24"/>
  <c r="I111" i="24"/>
  <c r="I93" i="24"/>
  <c r="I86" i="24"/>
  <c r="I109" i="24"/>
  <c r="I108" i="24"/>
  <c r="I81" i="24"/>
  <c r="I105" i="24"/>
  <c r="I78" i="24"/>
  <c r="I74" i="24"/>
  <c r="I103" i="24"/>
  <c r="I104" i="24"/>
  <c r="I89" i="24"/>
  <c r="I107" i="24"/>
  <c r="I77" i="24"/>
  <c r="K93" i="24"/>
  <c r="K77" i="24"/>
  <c r="K89" i="24"/>
  <c r="K94" i="24"/>
  <c r="K104" i="24"/>
  <c r="K74" i="24"/>
  <c r="K76" i="24"/>
  <c r="K78" i="24"/>
  <c r="K102" i="24"/>
  <c r="K108" i="24"/>
  <c r="K110" i="24"/>
  <c r="K84" i="24"/>
  <c r="K86" i="24"/>
  <c r="K88" i="24"/>
  <c r="K90" i="24"/>
  <c r="K80" i="24"/>
  <c r="K103" i="24"/>
  <c r="K111" i="24"/>
  <c r="K85" i="24"/>
  <c r="K96" i="24"/>
  <c r="K107" i="24"/>
  <c r="K105" i="24"/>
  <c r="K91" i="24"/>
  <c r="K87" i="24"/>
  <c r="K92" i="24"/>
  <c r="K109" i="24"/>
  <c r="K79" i="24"/>
  <c r="K82" i="24"/>
  <c r="K81" i="24"/>
  <c r="K106" i="24"/>
  <c r="K100" i="24"/>
  <c r="K101" i="24"/>
  <c r="K83" i="24"/>
  <c r="K95" i="24"/>
  <c r="K75" i="24"/>
  <c r="E53" i="24"/>
  <c r="E52" i="24"/>
  <c r="E54" i="24"/>
  <c r="E33" i="24"/>
  <c r="E29" i="24"/>
  <c r="E45" i="24"/>
  <c r="E43" i="24"/>
  <c r="E32" i="24"/>
  <c r="E48" i="24"/>
  <c r="E46" i="24"/>
  <c r="E30" i="24"/>
  <c r="E37" i="24"/>
  <c r="E44" i="24"/>
  <c r="E28" i="24"/>
  <c r="E31" i="24"/>
  <c r="E42" i="24"/>
  <c r="E47" i="24"/>
  <c r="E23" i="24"/>
  <c r="E19" i="24"/>
  <c r="E21" i="24"/>
  <c r="E20" i="24"/>
  <c r="E22" i="24"/>
  <c r="E24" i="24"/>
  <c r="K99" i="24"/>
  <c r="I99" i="24"/>
  <c r="G99" i="24"/>
  <c r="M99" i="24"/>
  <c r="G73" i="24"/>
  <c r="M73" i="24"/>
  <c r="K73" i="24"/>
  <c r="I73" i="24"/>
  <c r="E51" i="24"/>
  <c r="E27" i="24"/>
  <c r="E14" i="24"/>
  <c r="E13" i="24"/>
  <c r="E15" i="24"/>
  <c r="C8" i="5"/>
  <c r="M26" i="33"/>
  <c r="G12" i="5"/>
  <c r="F70" i="5"/>
  <c r="G15" i="5"/>
  <c r="G39" i="5"/>
  <c r="G36" i="5"/>
  <c r="G8" i="5"/>
  <c r="G70" i="5" s="1"/>
  <c r="G13" i="5"/>
  <c r="G18" i="5"/>
  <c r="G14" i="5"/>
  <c r="G11" i="5"/>
  <c r="G40" i="5"/>
  <c r="E11" i="24"/>
  <c r="E40" i="24"/>
  <c r="E41" i="24"/>
  <c r="E36" i="24"/>
  <c r="E8" i="24"/>
  <c r="C8" i="24" s="1"/>
  <c r="E18" i="24"/>
  <c r="E39" i="24"/>
  <c r="E12" i="24"/>
  <c r="D70" i="24"/>
  <c r="O7" i="21"/>
  <c r="L13" i="21"/>
  <c r="L26" i="21"/>
  <c r="L14" i="21"/>
  <c r="L12" i="21"/>
  <c r="L17" i="21"/>
  <c r="L11" i="21"/>
  <c r="L10" i="21"/>
  <c r="I26" i="21"/>
  <c r="I12" i="21"/>
  <c r="I11" i="21"/>
  <c r="I13" i="21"/>
  <c r="I14" i="21"/>
  <c r="Q7" i="21"/>
  <c r="I17" i="21"/>
  <c r="I10" i="21"/>
  <c r="F11" i="21"/>
  <c r="F26" i="21"/>
  <c r="F12" i="21"/>
  <c r="F14" i="21"/>
  <c r="F7" i="21" s="1"/>
  <c r="F13" i="21"/>
  <c r="F17" i="21"/>
  <c r="C12" i="21"/>
  <c r="C14" i="21"/>
  <c r="C7" i="21" s="1"/>
  <c r="C13" i="21"/>
  <c r="C11" i="21"/>
  <c r="C26" i="21"/>
  <c r="C17" i="21"/>
  <c r="M14" i="33"/>
  <c r="I17" i="33"/>
  <c r="I26" i="33"/>
  <c r="I12" i="33"/>
  <c r="I14" i="33"/>
  <c r="K11" i="33"/>
  <c r="M13" i="33"/>
  <c r="M12" i="33"/>
  <c r="M7" i="33"/>
  <c r="M11" i="33"/>
  <c r="M17" i="33"/>
  <c r="K14" i="33"/>
  <c r="K12" i="33"/>
  <c r="K26" i="33"/>
  <c r="K17" i="33"/>
  <c r="I13" i="33"/>
  <c r="I11" i="33"/>
  <c r="K7" i="33"/>
  <c r="F7" i="33"/>
  <c r="D7" i="33"/>
  <c r="B7" i="33"/>
  <c r="P10" i="33"/>
  <c r="M10" i="33"/>
  <c r="N10" i="33"/>
  <c r="I10" i="33"/>
  <c r="O10" i="33"/>
  <c r="K10" i="33"/>
  <c r="G92" i="5" l="1"/>
  <c r="G83" i="5"/>
  <c r="G82" i="5"/>
  <c r="G80" i="5"/>
  <c r="G103" i="5"/>
  <c r="G107" i="5"/>
  <c r="G102" i="5"/>
  <c r="G105" i="5"/>
  <c r="G77" i="5"/>
  <c r="G108" i="5"/>
  <c r="G101" i="5"/>
  <c r="G73" i="5"/>
  <c r="G85" i="5"/>
  <c r="G76" i="5"/>
  <c r="G74" i="5"/>
  <c r="G84" i="5"/>
  <c r="G104" i="5"/>
  <c r="G89" i="5"/>
  <c r="G90" i="5"/>
  <c r="G91" i="5"/>
  <c r="G79" i="5"/>
  <c r="G93" i="5"/>
  <c r="G88" i="5"/>
  <c r="G86" i="5"/>
  <c r="G106" i="5"/>
  <c r="G81" i="5"/>
  <c r="G87" i="5"/>
  <c r="G99" i="5"/>
  <c r="G78" i="5"/>
  <c r="G75" i="5"/>
  <c r="G100" i="5"/>
  <c r="E102" i="24"/>
  <c r="E106" i="24"/>
  <c r="E108" i="24"/>
  <c r="E104" i="24"/>
  <c r="E105" i="24"/>
  <c r="E94" i="24"/>
  <c r="E74" i="24"/>
  <c r="E75" i="24"/>
  <c r="E87" i="24"/>
  <c r="E76" i="24"/>
  <c r="E88" i="24"/>
  <c r="E80" i="24"/>
  <c r="E89" i="24"/>
  <c r="E79" i="24"/>
  <c r="E81" i="24"/>
  <c r="E77" i="24"/>
  <c r="E92" i="24"/>
  <c r="E100" i="24"/>
  <c r="E95" i="24"/>
  <c r="E107" i="24"/>
  <c r="E101" i="24"/>
  <c r="E84" i="24"/>
  <c r="E82" i="24"/>
  <c r="E93" i="24"/>
  <c r="E91" i="24"/>
  <c r="E78" i="24"/>
  <c r="E85" i="24"/>
  <c r="E86" i="24"/>
  <c r="E109" i="24"/>
  <c r="E83" i="24"/>
  <c r="E103" i="24"/>
  <c r="E110" i="24"/>
  <c r="E96" i="24"/>
  <c r="E111" i="24"/>
  <c r="E90" i="24"/>
  <c r="E10" i="33"/>
  <c r="E32" i="33"/>
  <c r="E19" i="33"/>
  <c r="E27" i="33"/>
  <c r="E28" i="33"/>
  <c r="E22" i="33"/>
  <c r="E21" i="33"/>
  <c r="E18" i="33"/>
  <c r="E30" i="33"/>
  <c r="E23" i="33"/>
  <c r="E20" i="33"/>
  <c r="E29" i="33"/>
  <c r="E31" i="33"/>
  <c r="G21" i="33"/>
  <c r="G31" i="33"/>
  <c r="G29" i="33"/>
  <c r="G32" i="33"/>
  <c r="G30" i="33"/>
  <c r="G19" i="33"/>
  <c r="G28" i="33"/>
  <c r="G23" i="33"/>
  <c r="G18" i="33"/>
  <c r="G20" i="33"/>
  <c r="G22" i="33"/>
  <c r="G27" i="33"/>
  <c r="C30" i="33"/>
  <c r="C28" i="33"/>
  <c r="C29" i="33"/>
  <c r="C19" i="33"/>
  <c r="C20" i="33"/>
  <c r="C23" i="33"/>
  <c r="C32" i="33"/>
  <c r="C27" i="33"/>
  <c r="C31" i="33"/>
  <c r="C18" i="33"/>
  <c r="C21" i="33"/>
  <c r="C22" i="33"/>
  <c r="E99" i="24"/>
  <c r="E73" i="24"/>
  <c r="I7" i="33"/>
  <c r="C70" i="5"/>
  <c r="C70" i="24"/>
  <c r="E70" i="24"/>
  <c r="I7" i="21"/>
  <c r="L7" i="21"/>
  <c r="P7" i="33"/>
  <c r="G11" i="33"/>
  <c r="G17" i="33"/>
  <c r="G14" i="33"/>
  <c r="G13" i="33"/>
  <c r="G26" i="33"/>
  <c r="G12" i="33"/>
  <c r="G10" i="33"/>
  <c r="E17" i="33"/>
  <c r="E13" i="33"/>
  <c r="E11" i="33"/>
  <c r="E14" i="33"/>
  <c r="O7" i="33"/>
  <c r="E12" i="33"/>
  <c r="E26" i="33"/>
  <c r="C14" i="33"/>
  <c r="C13" i="33"/>
  <c r="C12" i="33"/>
  <c r="C11" i="33"/>
  <c r="C26" i="33"/>
  <c r="E7" i="33"/>
  <c r="N7" i="33"/>
  <c r="G7" i="33"/>
  <c r="C17" i="33"/>
  <c r="C10" i="33"/>
  <c r="C7" i="33" l="1"/>
</calcChain>
</file>

<file path=xl/sharedStrings.xml><?xml version="1.0" encoding="utf-8"?>
<sst xmlns="http://schemas.openxmlformats.org/spreadsheetml/2006/main" count="646" uniqueCount="157">
  <si>
    <t>Total</t>
  </si>
  <si>
    <t>Cuenta propia</t>
  </si>
  <si>
    <t>Hombre</t>
  </si>
  <si>
    <t>Mujer</t>
  </si>
  <si>
    <t>Total Asalariados</t>
  </si>
  <si>
    <t>No.</t>
  </si>
  <si>
    <t>Total Ocupados</t>
  </si>
  <si>
    <t>Asalariados</t>
  </si>
  <si>
    <t xml:space="preserve">No. </t>
  </si>
  <si>
    <t xml:space="preserve">Total </t>
  </si>
  <si>
    <t>Privado</t>
  </si>
  <si>
    <t>Dominios</t>
  </si>
  <si>
    <t>Nivel Educativo</t>
  </si>
  <si>
    <t>Sexo</t>
  </si>
  <si>
    <t>Rama de Actividad</t>
  </si>
  <si>
    <t>Rama de Actividad (1 dig.)</t>
  </si>
  <si>
    <t>Ocupación (1 Dig.)</t>
  </si>
  <si>
    <t>Rango de Edad</t>
  </si>
  <si>
    <t>....... Continuación</t>
  </si>
  <si>
    <t>Rama de Actividad (1 Dig.)</t>
  </si>
  <si>
    <t>Pers. que declaran Ing.</t>
  </si>
  <si>
    <t>Total Pers. Ocupadas</t>
  </si>
  <si>
    <t>Población Total</t>
  </si>
  <si>
    <t>MBT</t>
  </si>
  <si>
    <t>Ocupados</t>
  </si>
  <si>
    <t>Desocupados</t>
  </si>
  <si>
    <t>AEP</t>
  </si>
  <si>
    <t>Ingreso Promedio</t>
  </si>
  <si>
    <t xml:space="preserve">Rango de edad </t>
  </si>
  <si>
    <t>Declaran Ingresos</t>
  </si>
  <si>
    <t>Cuenta Propia</t>
  </si>
  <si>
    <t>Categorías</t>
  </si>
  <si>
    <t>Ocupación Principal</t>
  </si>
  <si>
    <t>Nivel  Educativo</t>
  </si>
  <si>
    <t>Dominio</t>
  </si>
  <si>
    <t>Sin Nivel</t>
  </si>
  <si>
    <t>Primaria</t>
  </si>
  <si>
    <t>Secundaria</t>
  </si>
  <si>
    <t>Superior</t>
  </si>
  <si>
    <t>De 15 a 18 años</t>
  </si>
  <si>
    <t>De 19 a 24 años</t>
  </si>
  <si>
    <t>De 25 a 29 años</t>
  </si>
  <si>
    <t xml:space="preserve"> Distrito Central</t>
  </si>
  <si>
    <t xml:space="preserve"> San Pedro Sula</t>
  </si>
  <si>
    <t xml:space="preserve"> Rural</t>
  </si>
  <si>
    <t>No sabe, no responde</t>
  </si>
  <si>
    <t>De 30 a 35 años</t>
  </si>
  <si>
    <t>De 36 a 44 años</t>
  </si>
  <si>
    <t>De 45 a 59 años</t>
  </si>
  <si>
    <t>Terciaria</t>
  </si>
  <si>
    <t>Distrito Central</t>
  </si>
  <si>
    <t>San Pedro Sula</t>
  </si>
  <si>
    <t>Rural</t>
  </si>
  <si>
    <t xml:space="preserve"> Hombre</t>
  </si>
  <si>
    <t>Industria manufacturera</t>
  </si>
  <si>
    <t xml:space="preserve"> Urbano</t>
  </si>
  <si>
    <t>Urbano</t>
  </si>
  <si>
    <t>Total Nacional</t>
  </si>
  <si>
    <t xml:space="preserve">Total Nacional </t>
  </si>
  <si>
    <t>según dominio,  nivel educativo, rango de edad, sexo, rama de actividad y ocupación</t>
  </si>
  <si>
    <t>AEP= Años de Estudio Promedio</t>
  </si>
  <si>
    <t>MBT= Meses promedio en Busca de Trabajo</t>
  </si>
  <si>
    <t xml:space="preserve">Cuadro No. 3. Personas ocupadas por categoría ocupacional, según dominio, nivel educativo, rango de edad, sexo. </t>
  </si>
  <si>
    <t>Cuadro No. 4. Personas ocupadas y que declaran ingresos por categoría ocupacional, según dominio, nivel educativo, rango de edad,</t>
  </si>
  <si>
    <t>sexo, número de salarios mínimos devengados, rama de actividad y ocupación</t>
  </si>
  <si>
    <t>Cuadro No. 5. Ingreso promedio de las personas ocupadas por categoría  ocupacional, según dominio,</t>
  </si>
  <si>
    <t>nivel educativo, rango de edad, sexo, número de salarios mínimos, rama de actividad y ocupación</t>
  </si>
  <si>
    <t>rangos de edad, sexo, número de salarios mínimos devengados, rama de actividad y ocupación</t>
  </si>
  <si>
    <t>Cuadro No. 6. Años de estudio promedio de las personas ocupadas por categoría ocupacional, según dominio, nivel educativo,</t>
  </si>
  <si>
    <t xml:space="preserve">número de salarios mínimos, rama de actividad y ocupación </t>
  </si>
  <si>
    <t>Ocupación Principal, Lps/Mes/Persona</t>
  </si>
  <si>
    <t>% 1/</t>
  </si>
  <si>
    <t>1/ Porcentaje por columna</t>
  </si>
  <si>
    <t>1/ Porcentaje por columnas</t>
  </si>
  <si>
    <t>2/ Porcentaje  por filas</t>
  </si>
  <si>
    <t xml:space="preserve"> Resto urbano</t>
  </si>
  <si>
    <t>Resto urbano</t>
  </si>
  <si>
    <t>De 60 años y más</t>
  </si>
  <si>
    <t>Busca trabajo por primera vez</t>
  </si>
  <si>
    <t>Tasa de Participación (TP)</t>
  </si>
  <si>
    <t>Menos de un salario</t>
  </si>
  <si>
    <t>De 1 a 2 salarios</t>
  </si>
  <si>
    <t>De 2 a 3 salarios</t>
  </si>
  <si>
    <t>De 3 a 4 salarios</t>
  </si>
  <si>
    <t>De 4 salarios y más</t>
  </si>
  <si>
    <t>Total Nacional 2/</t>
  </si>
  <si>
    <t>No. de Salarios Mínimos 3/</t>
  </si>
  <si>
    <t>No. de Salarios Mínimos 1/</t>
  </si>
  <si>
    <t>Público</t>
  </si>
  <si>
    <t>Doméstico</t>
  </si>
  <si>
    <t>Nivel educativo 2/</t>
  </si>
  <si>
    <t>Cuadro No. 5. Ingreso promedio de las personas ocupadas que declaran Ingreso por categoría  ocupacional, según dominio,</t>
  </si>
  <si>
    <t>Cuadro No. 6. Años de estudio promedio de las personas ocupadas por categoría ocupacional, según dominio, nivel educativo,rangos de edad, sexo, número de salarios mínimos devengados, rama de actividad y ocupación</t>
  </si>
  <si>
    <t>Agricultura, ganaderia, silvicultura y pesca</t>
  </si>
  <si>
    <t>Explotacion de minas y canteras</t>
  </si>
  <si>
    <t>Suministro de electricidad, gas, vapor y aire acondicionado</t>
  </si>
  <si>
    <t>Suministro de agua, evacuacion de aguas residuales, gestion de desechos y descontaminacion</t>
  </si>
  <si>
    <t>Construccion</t>
  </si>
  <si>
    <t>Comercio al por mayor y al por menor, reparacion de vehiculos automotores y motocicletas</t>
  </si>
  <si>
    <t>Transporte y almacenamiento</t>
  </si>
  <si>
    <t>Actividades de alojamiento y de servicios de comida</t>
  </si>
  <si>
    <t>Informacion y comunicaciones</t>
  </si>
  <si>
    <t>Actividades finacieras y de seguros</t>
  </si>
  <si>
    <t>Actividades inmobiliarias</t>
  </si>
  <si>
    <t>Actividades profesionales, cientificas y tecnicas</t>
  </si>
  <si>
    <t>Actividades de servicios administrativos y de apoyo</t>
  </si>
  <si>
    <t>Aministracion publica y defensa, planes de seguridad social de afiliacion obligatoria</t>
  </si>
  <si>
    <t>Enseñanza</t>
  </si>
  <si>
    <t>Actividades de atencion de la salud humana y de asistencia social</t>
  </si>
  <si>
    <t>Actividades artisticas, de entretenimiento y recreativas</t>
  </si>
  <si>
    <t>Otras actividades de servicios</t>
  </si>
  <si>
    <t>Actividades de los hogares como empleadores y actividades no diferenciadas de los hogares como productores de bienes y s</t>
  </si>
  <si>
    <t>Actividades de organizaciones y organos extraterritoriales</t>
  </si>
  <si>
    <t>Ocupaciones NO especificadas</t>
  </si>
  <si>
    <t>NS/NR</t>
  </si>
  <si>
    <t>Directores y gerentes</t>
  </si>
  <si>
    <t>Profesionales cientificos e intelectuales</t>
  </si>
  <si>
    <t>Tecnicos y profesionales de nivel medio</t>
  </si>
  <si>
    <t>Personal de apoyo administrativo</t>
  </si>
  <si>
    <t>Trabajadores de los servicios y vendedores de comercios y mercados</t>
  </si>
  <si>
    <t>Agricultores y trabajadores calificados agropecuarios forestales y pesqueros</t>
  </si>
  <si>
    <t>Oficiales, operarios y artesanos de artes mecanicas y de otros oficios</t>
  </si>
  <si>
    <t>Operadores de instalaciones y maquinas y ensambladores</t>
  </si>
  <si>
    <t>Ocupaciones elementales</t>
  </si>
  <si>
    <t>Ocupaciones militares</t>
  </si>
  <si>
    <t>Rama de actividad NO especificada</t>
  </si>
  <si>
    <t>Trabajador Familiar</t>
  </si>
  <si>
    <t>No declara Ingresos</t>
  </si>
  <si>
    <t>Aprendiz</t>
  </si>
  <si>
    <t>No delcaran ingresos</t>
  </si>
  <si>
    <t>No declran ingresos</t>
  </si>
  <si>
    <t>Fuerza de trabajo</t>
  </si>
  <si>
    <t xml:space="preserve">Cuadro No. 1. Población en Edad de Trabajar (PET), Fuerza de trabajo y Tasa de Participación (TP) </t>
  </si>
  <si>
    <t>según dominio, nivel educativo y rango de edad</t>
  </si>
  <si>
    <t>Contratista Dependiente</t>
  </si>
  <si>
    <t>Cuadro No. 2. Tasa de Desocupación (TD), Población en Edad de Trabajar (PET) y Fuerza de trabajo,</t>
  </si>
  <si>
    <t>TD</t>
  </si>
  <si>
    <t>TD= Tasa De Desocupación  antes llamada Tasa de Desempleo Abierto</t>
  </si>
  <si>
    <t>Menos de 1 salario y trabaja menos de una jornada laboral</t>
  </si>
  <si>
    <t>Menos de 1 salario y trabaja mas de una jornada laboral</t>
  </si>
  <si>
    <t>Menos de 1 salario y no declaran horas</t>
  </si>
  <si>
    <t>Menores de 15</t>
  </si>
  <si>
    <t>Población en Edad de Trabajar (PET)/3</t>
  </si>
  <si>
    <t>/3 PET: Comprende la población de 15 años y más</t>
  </si>
  <si>
    <t>3/ No. de salarios mínimos (personas que declaran ingresos) y trabajan 40 Hrs.en ele sector Publico y 44 Hrs.en el sector Privado</t>
  </si>
  <si>
    <t>2/ El nivel educativo no incluye la población menor de tres años</t>
  </si>
  <si>
    <t>Fuente: Instituto Nacional de Estadística (INE).  LXXXI Encuesta Permanente de Hogares de Propósitos Múltiples, Junio 2024.</t>
  </si>
  <si>
    <t>Básica (1-3)</t>
  </si>
  <si>
    <t>Básica (4-6)</t>
  </si>
  <si>
    <t>Básica (7-9)</t>
  </si>
  <si>
    <t>Media</t>
  </si>
  <si>
    <t>No Sabe/No Responde</t>
  </si>
  <si>
    <t>/4 Nivel Educativo: La suma de bàsica (1-3), bàsica (4-6) y bàsica (7-9) es equivalente a Nivel Educativo Primario.</t>
  </si>
  <si>
    <t>4/ No. de salarios mínimos (personas que declaran ingresos) y trabajan 40 Hrs.en ele sector Publico y 44 Hrs.en el sector Privado</t>
  </si>
  <si>
    <t xml:space="preserve">   /3 Nivel Educativo: La suma de bàsica (1-3), bàsica (4-6) y bàsica (7-9) es equivalente a Nivel Educativo Primario.</t>
  </si>
  <si>
    <t xml:space="preserve">   /1 Nivel Educativo: La suma de bàsica (1-3), bàsica (4-6) y bàsica (7-9) es equivalente a Nivel Educativo Primario.</t>
  </si>
  <si>
    <t>2/ No. de salarios mínimos (personas que declaran ingresos) y trabajan 40 Hrs.en ele sector Publico y 44 Hrs.en el sector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</si>
</sst>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.0_-;\-* #,##0.0_-;_-* &quot;-&quot;??_-;_-@_-"/>
    <numFmt numFmtId="167" formatCode="_-* #,##0_-;\-* #,##0_-;_-* &quot;-&quot;??_-;_-@_-"/>
    <numFmt numFmtId="168" formatCode="_-* #,##0.0_-;\-* #,##0.0_-;_-* &quot;-&quot;?_-;_-@_-"/>
    <numFmt numFmtId="169" formatCode="0.0"/>
    <numFmt numFmtId="170" formatCode="_-* #,##0_-;\-* #,##0_-;_-* &quot;-&quot;?_-;_-@_-"/>
    <numFmt numFmtId="171" formatCode="_-[$€]* #,##0.00_-;\-[$€]* #,##0.00_-;_-[$€]* &quot;-&quot;??_-;_-@_-"/>
  </numFmts>
  <fonts count="16" x14ac:knownFonts="1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b/>
      <u val="singleAccounting"/>
      <sz val="8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color theme="0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4">
    <xf numFmtId="0" fontId="0" fillId="0" borderId="0"/>
    <xf numFmtId="171" fontId="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4" fillId="0" borderId="0"/>
    <xf numFmtId="0" fontId="3" fillId="0" borderId="0"/>
    <xf numFmtId="0" fontId="2" fillId="0" borderId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51">
    <xf numFmtId="0" fontId="0" fillId="0" borderId="0" xfId="0"/>
    <xf numFmtId="167" fontId="0" fillId="0" borderId="0" xfId="17" applyNumberFormat="1" applyFont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center"/>
    </xf>
    <xf numFmtId="167" fontId="6" fillId="0" borderId="0" xfId="17" applyNumberFormat="1" applyFont="1" applyBorder="1"/>
    <xf numFmtId="0" fontId="7" fillId="0" borderId="0" xfId="0" applyFont="1"/>
    <xf numFmtId="167" fontId="0" fillId="0" borderId="0" xfId="17" applyNumberFormat="1" applyFont="1" applyFill="1"/>
    <xf numFmtId="167" fontId="0" fillId="0" borderId="0" xfId="0" applyNumberFormat="1"/>
    <xf numFmtId="167" fontId="0" fillId="0" borderId="0" xfId="17" applyNumberFormat="1" applyFont="1" applyBorder="1" applyAlignment="1">
      <alignment horizontal="left" indent="1"/>
    </xf>
    <xf numFmtId="166" fontId="0" fillId="0" borderId="1" xfId="17" applyNumberFormat="1" applyFont="1" applyBorder="1"/>
    <xf numFmtId="0" fontId="6" fillId="0" borderId="0" xfId="96" applyFont="1" applyAlignment="1">
      <alignment horizontal="center"/>
    </xf>
    <xf numFmtId="0" fontId="7" fillId="0" borderId="0" xfId="96" applyFont="1" applyAlignment="1">
      <alignment horizontal="left" indent="1"/>
    </xf>
    <xf numFmtId="166" fontId="6" fillId="0" borderId="1" xfId="17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indent="1"/>
    </xf>
    <xf numFmtId="168" fontId="0" fillId="0" borderId="0" xfId="0" applyNumberFormat="1"/>
    <xf numFmtId="168" fontId="0" fillId="0" borderId="1" xfId="17" applyNumberFormat="1" applyFont="1" applyBorder="1"/>
    <xf numFmtId="168" fontId="0" fillId="0" borderId="0" xfId="17" applyNumberFormat="1" applyFont="1" applyBorder="1"/>
    <xf numFmtId="167" fontId="6" fillId="0" borderId="0" xfId="17" applyNumberFormat="1" applyFont="1" applyFill="1" applyBorder="1"/>
    <xf numFmtId="168" fontId="6" fillId="0" borderId="0" xfId="17" applyNumberFormat="1" applyFont="1" applyFill="1" applyBorder="1"/>
    <xf numFmtId="0" fontId="6" fillId="0" borderId="0" xfId="0" applyFont="1"/>
    <xf numFmtId="167" fontId="0" fillId="0" borderId="0" xfId="17" applyNumberFormat="1" applyFont="1" applyFill="1" applyBorder="1"/>
    <xf numFmtId="168" fontId="6" fillId="0" borderId="0" xfId="17" applyNumberFormat="1" applyFont="1" applyFill="1" applyBorder="1" applyAlignment="1">
      <alignment horizontal="center"/>
    </xf>
    <xf numFmtId="167" fontId="6" fillId="0" borderId="0" xfId="71" applyNumberFormat="1" applyFont="1" applyFill="1" applyBorder="1"/>
    <xf numFmtId="0" fontId="7" fillId="0" borderId="0" xfId="93" applyFont="1" applyAlignment="1">
      <alignment horizontal="left" indent="1"/>
    </xf>
    <xf numFmtId="167" fontId="6" fillId="0" borderId="0" xfId="17" applyNumberFormat="1" applyFont="1" applyBorder="1" applyAlignment="1">
      <alignment horizontal="left" vertical="justify"/>
    </xf>
    <xf numFmtId="168" fontId="0" fillId="0" borderId="0" xfId="17" applyNumberFormat="1" applyFont="1" applyFill="1" applyBorder="1"/>
    <xf numFmtId="169" fontId="6" fillId="0" borderId="0" xfId="96" applyNumberFormat="1" applyFont="1"/>
    <xf numFmtId="169" fontId="6" fillId="0" borderId="0" xfId="0" applyNumberFormat="1" applyFont="1" applyAlignment="1">
      <alignment horizontal="left" indent="1"/>
    </xf>
    <xf numFmtId="169" fontId="8" fillId="0" borderId="0" xfId="71" applyNumberFormat="1" applyFont="1" applyBorder="1" applyAlignment="1">
      <alignment horizontal="left" indent="2"/>
    </xf>
    <xf numFmtId="169" fontId="7" fillId="0" borderId="0" xfId="96" applyNumberFormat="1" applyFont="1" applyAlignment="1">
      <alignment horizontal="left" indent="1"/>
    </xf>
    <xf numFmtId="169" fontId="6" fillId="0" borderId="0" xfId="96" applyNumberFormat="1" applyFont="1" applyAlignment="1">
      <alignment horizontal="center"/>
    </xf>
    <xf numFmtId="169" fontId="6" fillId="0" borderId="1" xfId="17" applyNumberFormat="1" applyFont="1" applyBorder="1" applyAlignment="1">
      <alignment horizontal="center" vertical="center" wrapText="1"/>
    </xf>
    <xf numFmtId="169" fontId="6" fillId="0" borderId="2" xfId="17" applyNumberFormat="1" applyFont="1" applyBorder="1" applyAlignment="1">
      <alignment horizontal="center"/>
    </xf>
    <xf numFmtId="169" fontId="6" fillId="0" borderId="1" xfId="17" applyNumberFormat="1" applyFont="1" applyBorder="1" applyAlignment="1">
      <alignment horizontal="center"/>
    </xf>
    <xf numFmtId="169" fontId="6" fillId="0" borderId="0" xfId="17" applyNumberFormat="1" applyFont="1" applyBorder="1"/>
    <xf numFmtId="168" fontId="0" fillId="0" borderId="0" xfId="17" applyNumberFormat="1" applyFont="1" applyFill="1"/>
    <xf numFmtId="0" fontId="6" fillId="0" borderId="2" xfId="0" applyFont="1" applyBorder="1" applyAlignment="1">
      <alignment horizontal="center" vertical="center" wrapText="1"/>
    </xf>
    <xf numFmtId="168" fontId="6" fillId="0" borderId="2" xfId="0" applyNumberFormat="1" applyFont="1" applyBorder="1" applyAlignment="1">
      <alignment horizontal="center" vertical="center" wrapText="1"/>
    </xf>
    <xf numFmtId="167" fontId="0" fillId="0" borderId="1" xfId="17" applyNumberFormat="1" applyFont="1" applyFill="1" applyBorder="1"/>
    <xf numFmtId="169" fontId="0" fillId="0" borderId="0" xfId="0" applyNumberFormat="1"/>
    <xf numFmtId="167" fontId="0" fillId="0" borderId="0" xfId="17" applyNumberFormat="1" applyFont="1" applyFill="1" applyBorder="1" applyAlignment="1">
      <alignment horizontal="left" indent="2"/>
    </xf>
    <xf numFmtId="167" fontId="0" fillId="0" borderId="0" xfId="17" applyNumberFormat="1" applyFont="1" applyFill="1" applyBorder="1" applyAlignment="1">
      <alignment horizontal="left" indent="1"/>
    </xf>
    <xf numFmtId="168" fontId="0" fillId="0" borderId="0" xfId="17" applyNumberFormat="1" applyFont="1" applyFill="1" applyBorder="1" applyAlignment="1">
      <alignment horizontal="center"/>
    </xf>
    <xf numFmtId="167" fontId="0" fillId="0" borderId="0" xfId="17" applyNumberFormat="1" applyFont="1" applyFill="1" applyBorder="1" applyAlignment="1">
      <alignment horizontal="left" indent="3"/>
    </xf>
    <xf numFmtId="167" fontId="8" fillId="0" borderId="0" xfId="71" applyNumberFormat="1" applyFont="1" applyFill="1" applyBorder="1" applyAlignment="1">
      <alignment horizontal="left" indent="2"/>
    </xf>
    <xf numFmtId="0" fontId="6" fillId="0" borderId="1" xfId="0" applyFont="1" applyBorder="1" applyAlignment="1">
      <alignment horizontal="center" vertical="center" wrapText="1"/>
    </xf>
    <xf numFmtId="167" fontId="6" fillId="0" borderId="1" xfId="17" applyNumberFormat="1" applyFont="1" applyFill="1" applyBorder="1"/>
    <xf numFmtId="168" fontId="6" fillId="0" borderId="1" xfId="17" applyNumberFormat="1" applyFont="1" applyFill="1" applyBorder="1"/>
    <xf numFmtId="168" fontId="8" fillId="0" borderId="1" xfId="17" applyNumberFormat="1" applyFont="1" applyFill="1" applyBorder="1"/>
    <xf numFmtId="168" fontId="6" fillId="0" borderId="1" xfId="17" applyNumberFormat="1" applyFont="1" applyFill="1" applyBorder="1" applyAlignment="1">
      <alignment horizontal="center"/>
    </xf>
    <xf numFmtId="166" fontId="6" fillId="0" borderId="0" xfId="17" applyNumberFormat="1" applyFont="1" applyFill="1" applyBorder="1"/>
    <xf numFmtId="167" fontId="8" fillId="0" borderId="0" xfId="17" applyNumberFormat="1" applyFont="1" applyFill="1" applyBorder="1"/>
    <xf numFmtId="166" fontId="8" fillId="0" borderId="0" xfId="17" applyNumberFormat="1" applyFont="1" applyFill="1" applyBorder="1"/>
    <xf numFmtId="0" fontId="5" fillId="0" borderId="0" xfId="93"/>
    <xf numFmtId="0" fontId="6" fillId="0" borderId="0" xfId="93" applyFont="1"/>
    <xf numFmtId="168" fontId="5" fillId="0" borderId="0" xfId="93" applyNumberFormat="1"/>
    <xf numFmtId="167" fontId="6" fillId="0" borderId="0" xfId="76" applyNumberFormat="1" applyFont="1" applyFill="1" applyBorder="1"/>
    <xf numFmtId="167" fontId="5" fillId="0" borderId="0" xfId="71" applyNumberFormat="1" applyFill="1"/>
    <xf numFmtId="168" fontId="5" fillId="0" borderId="0" xfId="71" applyNumberFormat="1" applyFill="1"/>
    <xf numFmtId="166" fontId="5" fillId="0" borderId="0" xfId="71" applyNumberFormat="1" applyFill="1"/>
    <xf numFmtId="167" fontId="6" fillId="0" borderId="0" xfId="71" applyNumberFormat="1" applyFont="1" applyFill="1" applyAlignment="1">
      <alignment horizontal="center"/>
    </xf>
    <xf numFmtId="166" fontId="5" fillId="0" borderId="0" xfId="93" applyNumberFormat="1"/>
    <xf numFmtId="167" fontId="6" fillId="0" borderId="0" xfId="0" applyNumberFormat="1" applyFont="1"/>
    <xf numFmtId="167" fontId="6" fillId="0" borderId="2" xfId="17" applyNumberFormat="1" applyFont="1" applyFill="1" applyBorder="1" applyAlignment="1">
      <alignment horizontal="center"/>
    </xf>
    <xf numFmtId="168" fontId="6" fillId="0" borderId="2" xfId="17" applyNumberFormat="1" applyFont="1" applyFill="1" applyBorder="1" applyAlignment="1">
      <alignment horizontal="center"/>
    </xf>
    <xf numFmtId="167" fontId="5" fillId="0" borderId="0" xfId="17" applyNumberFormat="1" applyFill="1" applyBorder="1"/>
    <xf numFmtId="168" fontId="5" fillId="0" borderId="0" xfId="17" applyNumberFormat="1" applyFill="1" applyBorder="1"/>
    <xf numFmtId="170" fontId="6" fillId="0" borderId="0" xfId="0" applyNumberFormat="1" applyFont="1" applyAlignment="1">
      <alignment horizontal="center"/>
    </xf>
    <xf numFmtId="166" fontId="6" fillId="0" borderId="0" xfId="17" applyNumberFormat="1" applyFont="1" applyFill="1" applyBorder="1" applyAlignment="1">
      <alignment horizontal="right"/>
    </xf>
    <xf numFmtId="167" fontId="6" fillId="0" borderId="0" xfId="17" applyNumberFormat="1" applyFont="1" applyFill="1" applyBorder="1" applyAlignment="1">
      <alignment horizontal="right"/>
    </xf>
    <xf numFmtId="166" fontId="0" fillId="0" borderId="0" xfId="17" applyNumberFormat="1" applyFont="1" applyFill="1" applyBorder="1" applyAlignment="1">
      <alignment horizontal="right"/>
    </xf>
    <xf numFmtId="166" fontId="8" fillId="0" borderId="0" xfId="17" applyNumberFormat="1" applyFont="1" applyFill="1" applyBorder="1" applyAlignment="1">
      <alignment horizontal="right"/>
    </xf>
    <xf numFmtId="167" fontId="8" fillId="0" borderId="0" xfId="17" applyNumberFormat="1" applyFont="1" applyFill="1" applyBorder="1" applyAlignment="1">
      <alignment horizontal="right"/>
    </xf>
    <xf numFmtId="167" fontId="6" fillId="0" borderId="0" xfId="17" applyNumberFormat="1" applyFont="1" applyBorder="1" applyAlignment="1">
      <alignment horizontal="right" vertical="justify"/>
    </xf>
    <xf numFmtId="167" fontId="6" fillId="0" borderId="0" xfId="17" applyNumberFormat="1" applyFont="1" applyBorder="1" applyAlignment="1">
      <alignment horizontal="right"/>
    </xf>
    <xf numFmtId="166" fontId="0" fillId="0" borderId="0" xfId="17" applyNumberFormat="1" applyFont="1" applyFill="1" applyAlignment="1">
      <alignment horizontal="right"/>
    </xf>
    <xf numFmtId="166" fontId="6" fillId="0" borderId="0" xfId="17" applyNumberFormat="1" applyFont="1" applyBorder="1" applyAlignment="1">
      <alignment horizontal="right"/>
    </xf>
    <xf numFmtId="0" fontId="8" fillId="0" borderId="0" xfId="0" applyFont="1"/>
    <xf numFmtId="168" fontId="8" fillId="0" borderId="0" xfId="17" applyNumberFormat="1" applyFont="1" applyFill="1" applyBorder="1"/>
    <xf numFmtId="167" fontId="6" fillId="0" borderId="0" xfId="17" applyNumberFormat="1" applyFont="1" applyFill="1" applyBorder="1" applyAlignment="1">
      <alignment horizontal="left" indent="1"/>
    </xf>
    <xf numFmtId="167" fontId="6" fillId="0" borderId="0" xfId="17" applyNumberFormat="1" applyFont="1" applyFill="1"/>
    <xf numFmtId="167" fontId="8" fillId="0" borderId="0" xfId="17" applyNumberFormat="1" applyFont="1" applyFill="1" applyBorder="1" applyAlignment="1">
      <alignment horizontal="left" indent="1"/>
    </xf>
    <xf numFmtId="167" fontId="8" fillId="0" borderId="0" xfId="17" applyNumberFormat="1" applyFont="1" applyFill="1"/>
    <xf numFmtId="166" fontId="8" fillId="0" borderId="0" xfId="17" applyNumberFormat="1" applyFont="1" applyFill="1"/>
    <xf numFmtId="167" fontId="0" fillId="0" borderId="0" xfId="17" applyNumberFormat="1" applyFont="1" applyBorder="1" applyAlignment="1">
      <alignment horizontal="left" indent="2"/>
    </xf>
    <xf numFmtId="166" fontId="6" fillId="0" borderId="0" xfId="17" applyNumberFormat="1" applyFont="1" applyFill="1" applyBorder="1" applyAlignment="1">
      <alignment horizontal="center"/>
    </xf>
    <xf numFmtId="166" fontId="8" fillId="0" borderId="0" xfId="17" applyNumberFormat="1" applyFont="1" applyFill="1" applyBorder="1" applyAlignment="1">
      <alignment horizontal="center"/>
    </xf>
    <xf numFmtId="169" fontId="6" fillId="0" borderId="0" xfId="96" applyNumberFormat="1" applyFont="1" applyAlignment="1">
      <alignment horizontal="left" indent="1"/>
    </xf>
    <xf numFmtId="169" fontId="6" fillId="0" borderId="0" xfId="17" applyNumberFormat="1" applyFont="1" applyBorder="1" applyAlignment="1">
      <alignment horizontal="left" vertical="justify"/>
    </xf>
    <xf numFmtId="168" fontId="13" fillId="0" borderId="0" xfId="17" applyNumberFormat="1" applyFont="1" applyFill="1" applyBorder="1"/>
    <xf numFmtId="0" fontId="13" fillId="0" borderId="1" xfId="93" applyFont="1" applyBorder="1"/>
    <xf numFmtId="167" fontId="13" fillId="0" borderId="1" xfId="93" applyNumberFormat="1" applyFont="1" applyBorder="1"/>
    <xf numFmtId="168" fontId="13" fillId="0" borderId="1" xfId="93" applyNumberFormat="1" applyFont="1" applyBorder="1"/>
    <xf numFmtId="167" fontId="13" fillId="0" borderId="0" xfId="17" applyNumberFormat="1" applyFont="1" applyFill="1"/>
    <xf numFmtId="0" fontId="13" fillId="0" borderId="0" xfId="93" applyFont="1"/>
    <xf numFmtId="168" fontId="13" fillId="0" borderId="0" xfId="71" applyNumberFormat="1" applyFont="1" applyFill="1" applyBorder="1"/>
    <xf numFmtId="167" fontId="13" fillId="0" borderId="0" xfId="71" applyNumberFormat="1" applyFont="1" applyFill="1" applyBorder="1"/>
    <xf numFmtId="166" fontId="13" fillId="0" borderId="0" xfId="71" applyNumberFormat="1" applyFont="1" applyFill="1" applyBorder="1"/>
    <xf numFmtId="167" fontId="13" fillId="0" borderId="0" xfId="71" applyNumberFormat="1" applyFont="1" applyFill="1"/>
    <xf numFmtId="168" fontId="13" fillId="0" borderId="0" xfId="71" applyNumberFormat="1" applyFont="1" applyFill="1"/>
    <xf numFmtId="166" fontId="13" fillId="0" borderId="0" xfId="71" applyNumberFormat="1" applyFont="1" applyFill="1"/>
    <xf numFmtId="168" fontId="13" fillId="0" borderId="0" xfId="93" applyNumberFormat="1" applyFont="1"/>
    <xf numFmtId="167" fontId="13" fillId="0" borderId="1" xfId="71" applyNumberFormat="1" applyFont="1" applyFill="1" applyBorder="1"/>
    <xf numFmtId="168" fontId="13" fillId="0" borderId="1" xfId="71" applyNumberFormat="1" applyFont="1" applyFill="1" applyBorder="1"/>
    <xf numFmtId="166" fontId="13" fillId="0" borderId="0" xfId="93" applyNumberFormat="1" applyFont="1"/>
    <xf numFmtId="0" fontId="13" fillId="0" borderId="0" xfId="96" applyFont="1"/>
    <xf numFmtId="0" fontId="13" fillId="0" borderId="1" xfId="96" applyFont="1" applyBorder="1"/>
    <xf numFmtId="167" fontId="13" fillId="0" borderId="0" xfId="17" applyNumberFormat="1" applyFont="1" applyBorder="1"/>
    <xf numFmtId="167" fontId="13" fillId="0" borderId="0" xfId="17" applyNumberFormat="1" applyFont="1"/>
    <xf numFmtId="167" fontId="13" fillId="0" borderId="0" xfId="17" applyNumberFormat="1" applyFont="1" applyBorder="1" applyAlignment="1">
      <alignment horizontal="right"/>
    </xf>
    <xf numFmtId="166" fontId="13" fillId="0" borderId="1" xfId="17" applyNumberFormat="1" applyFont="1" applyBorder="1"/>
    <xf numFmtId="169" fontId="13" fillId="0" borderId="0" xfId="96" applyNumberFormat="1" applyFont="1"/>
    <xf numFmtId="169" fontId="13" fillId="0" borderId="0" xfId="17" applyNumberFormat="1" applyFont="1" applyBorder="1" applyAlignment="1">
      <alignment horizontal="left" indent="2"/>
    </xf>
    <xf numFmtId="169" fontId="13" fillId="0" borderId="0" xfId="17" applyNumberFormat="1" applyFont="1" applyBorder="1" applyAlignment="1">
      <alignment horizontal="left" indent="3"/>
    </xf>
    <xf numFmtId="169" fontId="13" fillId="0" borderId="0" xfId="96" applyNumberFormat="1" applyFont="1" applyAlignment="1">
      <alignment horizontal="left" indent="1"/>
    </xf>
    <xf numFmtId="166" fontId="13" fillId="0" borderId="0" xfId="17" applyNumberFormat="1" applyFont="1" applyBorder="1" applyAlignment="1">
      <alignment horizontal="right"/>
    </xf>
    <xf numFmtId="168" fontId="6" fillId="0" borderId="0" xfId="0" applyNumberFormat="1" applyFont="1" applyAlignment="1">
      <alignment horizontal="center"/>
    </xf>
    <xf numFmtId="167" fontId="5" fillId="0" borderId="2" xfId="17" applyNumberFormat="1" applyFill="1" applyBorder="1" applyAlignment="1">
      <alignment horizontal="left" indent="1"/>
    </xf>
    <xf numFmtId="0" fontId="0" fillId="0" borderId="2" xfId="0" applyBorder="1"/>
    <xf numFmtId="168" fontId="0" fillId="0" borderId="2" xfId="0" applyNumberFormat="1" applyBorder="1"/>
    <xf numFmtId="166" fontId="8" fillId="0" borderId="2" xfId="17" applyNumberFormat="1" applyFont="1" applyFill="1" applyBorder="1"/>
    <xf numFmtId="167" fontId="6" fillId="0" borderId="0" xfId="69" applyNumberFormat="1" applyFont="1" applyFill="1" applyBorder="1"/>
    <xf numFmtId="167" fontId="14" fillId="0" borderId="0" xfId="69" applyNumberFormat="1" applyFill="1" applyBorder="1"/>
    <xf numFmtId="167" fontId="14" fillId="0" borderId="0" xfId="69" applyNumberFormat="1" applyFont="1" applyFill="1" applyBorder="1" applyAlignment="1">
      <alignment horizontal="left" indent="1"/>
    </xf>
    <xf numFmtId="167" fontId="14" fillId="0" borderId="0" xfId="69" applyNumberFormat="1" applyFont="1" applyFill="1" applyBorder="1" applyAlignment="1">
      <alignment horizontal="left" indent="2"/>
    </xf>
    <xf numFmtId="167" fontId="14" fillId="0" borderId="0" xfId="69" applyNumberFormat="1" applyFill="1" applyBorder="1" applyAlignment="1">
      <alignment horizontal="left" indent="1"/>
    </xf>
    <xf numFmtId="166" fontId="6" fillId="0" borderId="2" xfId="70" applyNumberFormat="1" applyFont="1" applyBorder="1" applyAlignment="1">
      <alignment horizontal="center"/>
    </xf>
    <xf numFmtId="168" fontId="6" fillId="0" borderId="2" xfId="70" applyNumberFormat="1" applyFont="1" applyBorder="1" applyAlignment="1">
      <alignment horizontal="center"/>
    </xf>
    <xf numFmtId="167" fontId="0" fillId="0" borderId="2" xfId="17" applyNumberFormat="1" applyFont="1" applyFill="1" applyBorder="1" applyAlignment="1">
      <alignment horizontal="left" indent="2"/>
    </xf>
    <xf numFmtId="166" fontId="0" fillId="0" borderId="2" xfId="17" applyNumberFormat="1" applyFont="1" applyFill="1" applyBorder="1"/>
    <xf numFmtId="168" fontId="0" fillId="0" borderId="2" xfId="17" applyNumberFormat="1" applyFont="1" applyFill="1" applyBorder="1"/>
    <xf numFmtId="167" fontId="0" fillId="0" borderId="2" xfId="17" applyNumberFormat="1" applyFont="1" applyFill="1" applyBorder="1"/>
    <xf numFmtId="167" fontId="0" fillId="0" borderId="0" xfId="19" applyNumberFormat="1" applyFont="1" applyFill="1" applyBorder="1" applyAlignment="1">
      <alignment horizontal="left" indent="2"/>
    </xf>
    <xf numFmtId="167" fontId="0" fillId="0" borderId="0" xfId="19" applyNumberFormat="1" applyFont="1" applyFill="1" applyBorder="1" applyAlignment="1">
      <alignment horizontal="left" indent="3"/>
    </xf>
    <xf numFmtId="166" fontId="6" fillId="0" borderId="0" xfId="19" applyNumberFormat="1" applyFont="1" applyFill="1" applyBorder="1"/>
    <xf numFmtId="166" fontId="6" fillId="0" borderId="0" xfId="19" applyNumberFormat="1" applyFont="1" applyFill="1" applyBorder="1" applyAlignment="1">
      <alignment horizontal="left" indent="1"/>
    </xf>
    <xf numFmtId="167" fontId="6" fillId="0" borderId="0" xfId="72" applyNumberFormat="1" applyFont="1" applyFill="1" applyBorder="1"/>
    <xf numFmtId="167" fontId="8" fillId="0" borderId="0" xfId="72" applyNumberFormat="1" applyFont="1" applyFill="1" applyBorder="1" applyAlignment="1">
      <alignment horizontal="left" indent="2"/>
    </xf>
    <xf numFmtId="167" fontId="6" fillId="0" borderId="0" xfId="72" applyNumberFormat="1" applyFont="1" applyFill="1" applyBorder="1" applyAlignment="1">
      <alignment horizontal="left"/>
    </xf>
    <xf numFmtId="167" fontId="6" fillId="0" borderId="0" xfId="72" applyNumberFormat="1" applyFont="1" applyFill="1" applyBorder="1" applyAlignment="1">
      <alignment horizontal="left" indent="1"/>
    </xf>
    <xf numFmtId="167" fontId="14" fillId="0" borderId="0" xfId="72" applyNumberFormat="1" applyFont="1" applyFill="1" applyBorder="1" applyAlignment="1">
      <alignment horizontal="left" indent="1"/>
    </xf>
    <xf numFmtId="167" fontId="14" fillId="0" borderId="0" xfId="72" applyNumberFormat="1" applyFont="1" applyFill="1" applyBorder="1" applyAlignment="1">
      <alignment horizontal="left" indent="2"/>
    </xf>
    <xf numFmtId="167" fontId="14" fillId="0" borderId="0" xfId="72" applyNumberFormat="1" applyFill="1" applyBorder="1" applyAlignment="1">
      <alignment horizontal="left" indent="2"/>
    </xf>
    <xf numFmtId="167" fontId="8" fillId="0" borderId="0" xfId="72" applyNumberFormat="1" applyFont="1" applyFill="1" applyBorder="1" applyAlignment="1">
      <alignment horizontal="left" indent="1"/>
    </xf>
    <xf numFmtId="166" fontId="6" fillId="0" borderId="0" xfId="72" applyNumberFormat="1" applyFont="1" applyFill="1" applyBorder="1" applyAlignment="1">
      <alignment horizontal="left" indent="1"/>
    </xf>
    <xf numFmtId="167" fontId="8" fillId="0" borderId="0" xfId="73" applyNumberFormat="1" applyFont="1" applyFill="1" applyBorder="1" applyAlignment="1">
      <alignment horizontal="left" indent="2"/>
    </xf>
    <xf numFmtId="167" fontId="6" fillId="0" borderId="0" xfId="73" applyNumberFormat="1" applyFont="1" applyFill="1" applyBorder="1" applyAlignment="1">
      <alignment horizontal="left" indent="1"/>
    </xf>
    <xf numFmtId="167" fontId="6" fillId="0" borderId="0" xfId="74" applyNumberFormat="1" applyFont="1" applyFill="1" applyBorder="1"/>
    <xf numFmtId="167" fontId="6" fillId="0" borderId="0" xfId="74" applyNumberFormat="1" applyFont="1" applyFill="1" applyBorder="1" applyAlignment="1">
      <alignment horizontal="left"/>
    </xf>
    <xf numFmtId="167" fontId="6" fillId="0" borderId="0" xfId="74" applyNumberFormat="1" applyFont="1" applyFill="1" applyBorder="1" applyAlignment="1">
      <alignment horizontal="left" indent="1"/>
    </xf>
    <xf numFmtId="167" fontId="14" fillId="0" borderId="0" xfId="74" applyNumberFormat="1" applyFont="1" applyFill="1" applyBorder="1" applyAlignment="1">
      <alignment horizontal="left" indent="2"/>
    </xf>
    <xf numFmtId="0" fontId="6" fillId="0" borderId="2" xfId="94" applyFont="1" applyBorder="1" applyAlignment="1">
      <alignment horizontal="center" vertical="justify"/>
    </xf>
    <xf numFmtId="168" fontId="6" fillId="0" borderId="2" xfId="94" applyNumberFormat="1" applyFont="1" applyBorder="1" applyAlignment="1">
      <alignment horizontal="center" vertical="justify"/>
    </xf>
    <xf numFmtId="167" fontId="8" fillId="0" borderId="2" xfId="71" applyNumberFormat="1" applyFont="1" applyFill="1" applyBorder="1" applyAlignment="1">
      <alignment horizontal="left" indent="2"/>
    </xf>
    <xf numFmtId="167" fontId="8" fillId="0" borderId="2" xfId="71" applyNumberFormat="1" applyFont="1" applyFill="1" applyBorder="1" applyAlignment="1">
      <alignment horizontal="left" indent="1"/>
    </xf>
    <xf numFmtId="168" fontId="13" fillId="0" borderId="2" xfId="71" applyNumberFormat="1" applyFont="1" applyFill="1" applyBorder="1"/>
    <xf numFmtId="167" fontId="0" fillId="0" borderId="2" xfId="17" applyNumberFormat="1" applyFont="1" applyFill="1" applyBorder="1" applyAlignment="1">
      <alignment horizontal="left" indent="1"/>
    </xf>
    <xf numFmtId="166" fontId="13" fillId="0" borderId="2" xfId="71" applyNumberFormat="1" applyFont="1" applyFill="1" applyBorder="1"/>
    <xf numFmtId="164" fontId="0" fillId="0" borderId="2" xfId="18" applyFont="1" applyFill="1" applyBorder="1" applyAlignment="1">
      <alignment horizontal="right"/>
    </xf>
    <xf numFmtId="0" fontId="13" fillId="0" borderId="2" xfId="96" applyFont="1" applyBorder="1"/>
    <xf numFmtId="169" fontId="8" fillId="0" borderId="2" xfId="96" applyNumberFormat="1" applyFont="1" applyBorder="1"/>
    <xf numFmtId="169" fontId="0" fillId="0" borderId="2" xfId="17" applyNumberFormat="1" applyFont="1" applyBorder="1" applyAlignment="1">
      <alignment horizontal="left" indent="2"/>
    </xf>
    <xf numFmtId="167" fontId="6" fillId="0" borderId="0" xfId="17" applyNumberFormat="1" applyFont="1" applyFill="1" applyBorder="1" applyAlignment="1">
      <alignment horizontal="right" vertical="justify"/>
    </xf>
    <xf numFmtId="167" fontId="13" fillId="0" borderId="0" xfId="17" applyNumberFormat="1" applyFont="1" applyFill="1" applyBorder="1" applyAlignment="1">
      <alignment horizontal="right"/>
    </xf>
    <xf numFmtId="166" fontId="6" fillId="0" borderId="0" xfId="17" applyNumberFormat="1" applyFont="1" applyFill="1"/>
    <xf numFmtId="166" fontId="5" fillId="0" borderId="0" xfId="17" applyNumberFormat="1" applyFont="1" applyBorder="1" applyAlignment="1">
      <alignment horizontal="right"/>
    </xf>
    <xf numFmtId="167" fontId="6" fillId="0" borderId="2" xfId="17" applyNumberFormat="1" applyFont="1" applyFill="1" applyBorder="1" applyAlignment="1">
      <alignment horizontal="center" vertical="center" wrapText="1"/>
    </xf>
    <xf numFmtId="167" fontId="13" fillId="0" borderId="0" xfId="17" applyNumberFormat="1" applyFont="1" applyFill="1" applyBorder="1"/>
    <xf numFmtId="167" fontId="5" fillId="0" borderId="0" xfId="17" applyNumberFormat="1" applyFont="1" applyFill="1" applyBorder="1" applyAlignment="1">
      <alignment horizontal="right"/>
    </xf>
    <xf numFmtId="167" fontId="0" fillId="0" borderId="2" xfId="17" applyNumberFormat="1" applyFont="1" applyBorder="1" applyAlignment="1">
      <alignment horizontal="left" indent="2"/>
    </xf>
    <xf numFmtId="167" fontId="5" fillId="0" borderId="0" xfId="71" applyNumberFormat="1" applyFont="1" applyFill="1" applyBorder="1" applyAlignment="1">
      <alignment horizontal="left" indent="2"/>
    </xf>
    <xf numFmtId="169" fontId="5" fillId="0" borderId="0" xfId="71" applyNumberFormat="1" applyFont="1" applyBorder="1" applyAlignment="1">
      <alignment horizontal="left" indent="2"/>
    </xf>
    <xf numFmtId="0" fontId="5" fillId="0" borderId="2" xfId="93" applyBorder="1"/>
    <xf numFmtId="167" fontId="5" fillId="0" borderId="0" xfId="71" applyNumberFormat="1" applyFont="1" applyFill="1" applyBorder="1" applyAlignment="1">
      <alignment horizontal="left" indent="3"/>
    </xf>
    <xf numFmtId="167" fontId="6" fillId="0" borderId="2" xfId="17" applyNumberFormat="1" applyFont="1" applyBorder="1" applyAlignment="1">
      <alignment horizontal="center" vertical="center" wrapText="1"/>
    </xf>
    <xf numFmtId="166" fontId="0" fillId="0" borderId="0" xfId="17" applyNumberFormat="1" applyFont="1"/>
    <xf numFmtId="166" fontId="5" fillId="0" borderId="0" xfId="19" applyNumberFormat="1" applyFont="1" applyFill="1" applyBorder="1" applyAlignment="1">
      <alignment horizontal="left" indent="2"/>
    </xf>
    <xf numFmtId="166" fontId="6" fillId="0" borderId="0" xfId="17" applyNumberFormat="1" applyFont="1" applyBorder="1" applyAlignment="1">
      <alignment horizontal="center" vertical="center" wrapText="1"/>
    </xf>
    <xf numFmtId="169" fontId="6" fillId="0" borderId="0" xfId="17" applyNumberFormat="1" applyFont="1" applyBorder="1" applyAlignment="1">
      <alignment horizontal="center" vertical="center" wrapText="1"/>
    </xf>
    <xf numFmtId="0" fontId="6" fillId="0" borderId="0" xfId="93" applyFont="1" applyAlignment="1">
      <alignment horizontal="center"/>
    </xf>
    <xf numFmtId="0" fontId="13" fillId="0" borderId="3" xfId="96" applyFont="1" applyBorder="1"/>
    <xf numFmtId="167" fontId="5" fillId="0" borderId="0" xfId="17" applyNumberFormat="1" applyFont="1" applyBorder="1" applyAlignment="1">
      <alignment horizontal="left" indent="2"/>
    </xf>
    <xf numFmtId="167" fontId="5" fillId="0" borderId="0" xfId="17" applyNumberFormat="1" applyFont="1" applyFill="1"/>
    <xf numFmtId="167" fontId="5" fillId="0" borderId="2" xfId="17" applyNumberFormat="1" applyFont="1" applyFill="1" applyBorder="1" applyAlignment="1">
      <alignment horizontal="right"/>
    </xf>
    <xf numFmtId="167" fontId="15" fillId="2" borderId="0" xfId="17" applyNumberFormat="1" applyFont="1" applyFill="1" applyBorder="1" applyAlignment="1">
      <alignment horizontal="right"/>
    </xf>
    <xf numFmtId="166" fontId="15" fillId="2" borderId="0" xfId="17" applyNumberFormat="1" applyFont="1" applyFill="1" applyBorder="1" applyAlignment="1">
      <alignment horizontal="right"/>
    </xf>
    <xf numFmtId="167" fontId="6" fillId="3" borderId="2" xfId="17" applyNumberFormat="1" applyFont="1" applyFill="1" applyBorder="1" applyAlignment="1">
      <alignment horizontal="center" vertical="center" wrapText="1"/>
    </xf>
    <xf numFmtId="169" fontId="6" fillId="3" borderId="2" xfId="17" applyNumberFormat="1" applyFont="1" applyFill="1" applyBorder="1" applyAlignment="1">
      <alignment horizontal="center"/>
    </xf>
    <xf numFmtId="4" fontId="5" fillId="0" borderId="0" xfId="0" applyNumberFormat="1" applyFont="1" applyAlignment="1">
      <alignment horizontal="left" indent="2"/>
    </xf>
    <xf numFmtId="0" fontId="7" fillId="0" borderId="0" xfId="93" applyFont="1"/>
    <xf numFmtId="0" fontId="7" fillId="0" borderId="0" xfId="96" applyFont="1"/>
    <xf numFmtId="167" fontId="6" fillId="0" borderId="1" xfId="17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7" fontId="9" fillId="0" borderId="1" xfId="17" applyNumberFormat="1" applyFont="1" applyFill="1" applyBorder="1" applyAlignment="1">
      <alignment horizontal="center"/>
    </xf>
    <xf numFmtId="168" fontId="9" fillId="0" borderId="1" xfId="17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68" fontId="6" fillId="0" borderId="0" xfId="0" applyNumberFormat="1" applyFont="1" applyAlignment="1">
      <alignment horizontal="center"/>
    </xf>
    <xf numFmtId="166" fontId="6" fillId="0" borderId="1" xfId="70" applyNumberFormat="1" applyFont="1" applyBorder="1" applyAlignment="1">
      <alignment horizontal="center" vertical="center"/>
    </xf>
    <xf numFmtId="166" fontId="6" fillId="0" borderId="0" xfId="70" applyNumberFormat="1" applyFont="1" applyBorder="1" applyAlignment="1">
      <alignment horizontal="center" vertical="center"/>
    </xf>
    <xf numFmtId="166" fontId="6" fillId="0" borderId="2" xfId="70" applyNumberFormat="1" applyFont="1" applyBorder="1" applyAlignment="1">
      <alignment horizontal="center" vertical="center"/>
    </xf>
    <xf numFmtId="166" fontId="9" fillId="0" borderId="1" xfId="70" applyNumberFormat="1" applyFont="1" applyBorder="1" applyAlignment="1">
      <alignment horizontal="center"/>
    </xf>
    <xf numFmtId="0" fontId="0" fillId="0" borderId="1" xfId="0" applyBorder="1"/>
    <xf numFmtId="0" fontId="0" fillId="0" borderId="0" xfId="0"/>
    <xf numFmtId="166" fontId="9" fillId="0" borderId="1" xfId="70" applyNumberFormat="1" applyFont="1" applyBorder="1" applyAlignment="1">
      <alignment horizontal="center" wrapText="1"/>
    </xf>
    <xf numFmtId="166" fontId="6" fillId="0" borderId="3" xfId="70" applyNumberFormat="1" applyFont="1" applyBorder="1" applyAlignment="1">
      <alignment horizontal="center"/>
    </xf>
    <xf numFmtId="166" fontId="6" fillId="0" borderId="1" xfId="70" applyNumberFormat="1" applyFont="1" applyFill="1" applyBorder="1" applyAlignment="1">
      <alignment horizontal="center" vertical="center"/>
    </xf>
    <xf numFmtId="166" fontId="6" fillId="0" borderId="0" xfId="70" applyNumberFormat="1" applyFont="1" applyFill="1" applyBorder="1" applyAlignment="1">
      <alignment horizontal="center" vertical="center"/>
    </xf>
    <xf numFmtId="166" fontId="6" fillId="0" borderId="2" xfId="70" applyNumberFormat="1" applyFont="1" applyFill="1" applyBorder="1" applyAlignment="1">
      <alignment horizontal="center" vertical="center"/>
    </xf>
    <xf numFmtId="167" fontId="6" fillId="0" borderId="1" xfId="75" applyNumberFormat="1" applyFont="1" applyFill="1" applyBorder="1" applyAlignment="1">
      <alignment horizontal="center" vertical="center" wrapText="1"/>
    </xf>
    <xf numFmtId="167" fontId="6" fillId="0" borderId="2" xfId="75" applyNumberFormat="1" applyFont="1" applyFill="1" applyBorder="1" applyAlignment="1">
      <alignment horizontal="center" vertical="center" wrapText="1"/>
    </xf>
    <xf numFmtId="0" fontId="6" fillId="0" borderId="0" xfId="95" applyFont="1" applyAlignment="1">
      <alignment horizontal="center"/>
    </xf>
    <xf numFmtId="0" fontId="6" fillId="0" borderId="2" xfId="95" applyFont="1" applyBorder="1" applyAlignment="1">
      <alignment horizontal="center"/>
    </xf>
    <xf numFmtId="0" fontId="6" fillId="0" borderId="3" xfId="94" applyFont="1" applyBorder="1" applyAlignment="1">
      <alignment horizontal="center"/>
    </xf>
    <xf numFmtId="0" fontId="6" fillId="0" borderId="1" xfId="94" applyFont="1" applyBorder="1" applyAlignment="1">
      <alignment horizontal="center" vertical="center"/>
    </xf>
    <xf numFmtId="0" fontId="6" fillId="0" borderId="2" xfId="94" applyFont="1" applyBorder="1" applyAlignment="1">
      <alignment horizontal="center" vertical="center"/>
    </xf>
    <xf numFmtId="167" fontId="9" fillId="0" borderId="0" xfId="75" applyNumberFormat="1" applyFont="1" applyFill="1" applyBorder="1" applyAlignment="1">
      <alignment horizontal="center"/>
    </xf>
    <xf numFmtId="0" fontId="10" fillId="0" borderId="1" xfId="94" applyFont="1" applyBorder="1" applyAlignment="1">
      <alignment horizontal="center"/>
    </xf>
    <xf numFmtId="0" fontId="10" fillId="0" borderId="0" xfId="94" applyFont="1" applyAlignment="1">
      <alignment horizontal="center"/>
    </xf>
    <xf numFmtId="167" fontId="6" fillId="0" borderId="1" xfId="75" applyNumberFormat="1" applyFont="1" applyFill="1" applyBorder="1" applyAlignment="1">
      <alignment horizontal="center" vertical="center"/>
    </xf>
    <xf numFmtId="167" fontId="6" fillId="0" borderId="0" xfId="75" applyNumberFormat="1" applyFont="1" applyFill="1" applyBorder="1" applyAlignment="1">
      <alignment horizontal="center" vertical="center"/>
    </xf>
    <xf numFmtId="167" fontId="6" fillId="0" borderId="2" xfId="75" applyNumberFormat="1" applyFont="1" applyFill="1" applyBorder="1" applyAlignment="1">
      <alignment horizontal="center" vertical="center"/>
    </xf>
    <xf numFmtId="0" fontId="6" fillId="0" borderId="0" xfId="93" applyFont="1" applyAlignment="1">
      <alignment horizontal="center"/>
    </xf>
    <xf numFmtId="0" fontId="6" fillId="0" borderId="2" xfId="0" applyFont="1" applyBorder="1" applyAlignment="1">
      <alignment horizontal="center"/>
    </xf>
    <xf numFmtId="167" fontId="9" fillId="0" borderId="0" xfId="17" applyNumberFormat="1" applyFont="1" applyFill="1" applyBorder="1" applyAlignment="1">
      <alignment horizontal="center" vertical="center" wrapText="1"/>
    </xf>
    <xf numFmtId="167" fontId="6" fillId="0" borderId="3" xfId="17" applyNumberFormat="1" applyFont="1" applyFill="1" applyBorder="1" applyAlignment="1">
      <alignment horizontal="center"/>
    </xf>
    <xf numFmtId="168" fontId="6" fillId="0" borderId="3" xfId="17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167" fontId="9" fillId="0" borderId="1" xfId="17" applyNumberFormat="1" applyFont="1" applyFill="1" applyBorder="1" applyAlignment="1">
      <alignment horizontal="center" wrapText="1"/>
    </xf>
    <xf numFmtId="167" fontId="9" fillId="0" borderId="0" xfId="17" applyNumberFormat="1" applyFont="1" applyFill="1" applyBorder="1" applyAlignment="1">
      <alignment horizontal="center" wrapText="1"/>
    </xf>
    <xf numFmtId="0" fontId="6" fillId="0" borderId="0" xfId="97" applyFont="1" applyAlignment="1">
      <alignment horizontal="center"/>
    </xf>
    <xf numFmtId="0" fontId="6" fillId="0" borderId="0" xfId="97" applyFont="1" applyAlignment="1">
      <alignment horizontal="center" vertical="center"/>
    </xf>
    <xf numFmtId="0" fontId="6" fillId="0" borderId="2" xfId="97" applyFont="1" applyBorder="1" applyAlignment="1">
      <alignment horizontal="center" vertical="center"/>
    </xf>
    <xf numFmtId="0" fontId="6" fillId="0" borderId="0" xfId="98" applyFont="1" applyAlignment="1">
      <alignment horizontal="center"/>
    </xf>
    <xf numFmtId="167" fontId="6" fillId="0" borderId="1" xfId="17" applyNumberFormat="1" applyFont="1" applyBorder="1" applyAlignment="1">
      <alignment horizontal="center" vertical="center" wrapText="1"/>
    </xf>
    <xf numFmtId="167" fontId="6" fillId="0" borderId="0" xfId="17" applyNumberFormat="1" applyFont="1" applyBorder="1" applyAlignment="1">
      <alignment horizontal="center" vertical="center" wrapText="1"/>
    </xf>
    <xf numFmtId="167" fontId="6" fillId="0" borderId="2" xfId="17" applyNumberFormat="1" applyFont="1" applyBorder="1" applyAlignment="1">
      <alignment horizontal="center" vertical="center" wrapText="1"/>
    </xf>
    <xf numFmtId="167" fontId="6" fillId="0" borderId="4" xfId="17" applyNumberFormat="1" applyFont="1" applyBorder="1" applyAlignment="1">
      <alignment horizontal="center" vertical="center" wrapText="1"/>
    </xf>
    <xf numFmtId="167" fontId="6" fillId="0" borderId="5" xfId="17" applyNumberFormat="1" applyFont="1" applyBorder="1" applyAlignment="1">
      <alignment horizontal="center" vertical="center" wrapText="1"/>
    </xf>
    <xf numFmtId="167" fontId="6" fillId="3" borderId="0" xfId="17" applyNumberFormat="1" applyFont="1" applyFill="1" applyBorder="1" applyAlignment="1">
      <alignment horizontal="center" vertical="center" wrapText="1"/>
    </xf>
    <xf numFmtId="0" fontId="6" fillId="3" borderId="2" xfId="96" applyFont="1" applyFill="1" applyBorder="1" applyAlignment="1">
      <alignment horizontal="center" vertical="center" wrapText="1"/>
    </xf>
    <xf numFmtId="167" fontId="6" fillId="0" borderId="3" xfId="17" applyNumberFormat="1" applyFont="1" applyBorder="1" applyAlignment="1">
      <alignment horizontal="center"/>
    </xf>
    <xf numFmtId="167" fontId="6" fillId="3" borderId="2" xfId="17" applyNumberFormat="1" applyFont="1" applyFill="1" applyBorder="1" applyAlignment="1">
      <alignment horizontal="center" vertical="center" wrapText="1"/>
    </xf>
    <xf numFmtId="169" fontId="6" fillId="0" borderId="1" xfId="17" applyNumberFormat="1" applyFont="1" applyBorder="1" applyAlignment="1">
      <alignment horizontal="center" vertical="center" wrapText="1"/>
    </xf>
    <xf numFmtId="169" fontId="13" fillId="0" borderId="2" xfId="96" applyNumberFormat="1" applyFont="1" applyBorder="1" applyAlignment="1">
      <alignment horizontal="center" vertical="center" wrapText="1"/>
    </xf>
    <xf numFmtId="169" fontId="6" fillId="0" borderId="0" xfId="96" applyNumberFormat="1" applyFont="1" applyAlignment="1">
      <alignment horizontal="center"/>
    </xf>
    <xf numFmtId="169" fontId="6" fillId="3" borderId="1" xfId="17" applyNumberFormat="1" applyFont="1" applyFill="1" applyBorder="1" applyAlignment="1">
      <alignment horizontal="center" vertical="center" wrapText="1"/>
    </xf>
    <xf numFmtId="169" fontId="13" fillId="3" borderId="2" xfId="96" applyNumberFormat="1" applyFont="1" applyFill="1" applyBorder="1" applyAlignment="1">
      <alignment horizontal="center" vertical="center" wrapText="1"/>
    </xf>
    <xf numFmtId="169" fontId="6" fillId="0" borderId="3" xfId="17" applyNumberFormat="1" applyFont="1" applyBorder="1" applyAlignment="1">
      <alignment horizontal="center"/>
    </xf>
    <xf numFmtId="0" fontId="6" fillId="0" borderId="0" xfId="96" applyFont="1" applyAlignment="1">
      <alignment horizontal="center" wrapText="1"/>
    </xf>
    <xf numFmtId="0" fontId="6" fillId="0" borderId="2" xfId="96" applyFont="1" applyBorder="1" applyAlignment="1">
      <alignment horizontal="center"/>
    </xf>
  </cellXfs>
  <cellStyles count="194">
    <cellStyle name="Euro" xfId="1" xr:uid="{00000000-0005-0000-0000-000000000000}"/>
    <cellStyle name="Euro 10" xfId="2" xr:uid="{00000000-0005-0000-0000-000001000000}"/>
    <cellStyle name="Euro 10 2" xfId="102" xr:uid="{8B448A7A-DA03-4FD1-B00B-265FBABA2B2A}"/>
    <cellStyle name="Euro 11" xfId="3" xr:uid="{00000000-0005-0000-0000-000002000000}"/>
    <cellStyle name="Euro 11 2" xfId="103" xr:uid="{F64A4F73-654A-4D84-A430-954CC57AA9BD}"/>
    <cellStyle name="Euro 12" xfId="4" xr:uid="{00000000-0005-0000-0000-000003000000}"/>
    <cellStyle name="Euro 12 2" xfId="104" xr:uid="{FDE82AE5-D00D-4941-96F5-767092E41B20}"/>
    <cellStyle name="Euro 13" xfId="5" xr:uid="{00000000-0005-0000-0000-000004000000}"/>
    <cellStyle name="Euro 13 2" xfId="105" xr:uid="{CF1A3D43-2250-464B-AABA-65096EB7B590}"/>
    <cellStyle name="Euro 14" xfId="6" xr:uid="{00000000-0005-0000-0000-000005000000}"/>
    <cellStyle name="Euro 14 2" xfId="106" xr:uid="{D1A38EA2-E308-430C-A15F-2C6635B0396B}"/>
    <cellStyle name="Euro 15" xfId="7" xr:uid="{00000000-0005-0000-0000-000006000000}"/>
    <cellStyle name="Euro 15 2" xfId="107" xr:uid="{B929FC89-D2D8-4091-A48E-94E1A96A2F66}"/>
    <cellStyle name="Euro 16" xfId="8" xr:uid="{00000000-0005-0000-0000-000007000000}"/>
    <cellStyle name="Euro 16 2" xfId="108" xr:uid="{6142FB8C-F5CC-4D69-AF9B-C6D13B63FCFC}"/>
    <cellStyle name="Euro 2" xfId="9" xr:uid="{00000000-0005-0000-0000-000008000000}"/>
    <cellStyle name="Euro 2 2" xfId="109" xr:uid="{766AFC45-4A63-4488-A2EE-2324D27083C2}"/>
    <cellStyle name="Euro 3" xfId="10" xr:uid="{00000000-0005-0000-0000-000009000000}"/>
    <cellStyle name="Euro 3 2" xfId="110" xr:uid="{263EBD93-20BA-4676-97C1-1F05E798A304}"/>
    <cellStyle name="Euro 4" xfId="11" xr:uid="{00000000-0005-0000-0000-00000A000000}"/>
    <cellStyle name="Euro 4 2" xfId="111" xr:uid="{0151128F-A6AD-4933-9ECF-B7BCD1125FCF}"/>
    <cellStyle name="Euro 5" xfId="12" xr:uid="{00000000-0005-0000-0000-00000B000000}"/>
    <cellStyle name="Euro 5 2" xfId="112" xr:uid="{21BCD785-7496-4D1F-BCC1-140D9F4CB221}"/>
    <cellStyle name="Euro 6" xfId="13" xr:uid="{00000000-0005-0000-0000-00000C000000}"/>
    <cellStyle name="Euro 6 2" xfId="113" xr:uid="{A197B4D5-383D-402F-8EAD-4F690294DE72}"/>
    <cellStyle name="Euro 7" xfId="14" xr:uid="{00000000-0005-0000-0000-00000D000000}"/>
    <cellStyle name="Euro 7 2" xfId="114" xr:uid="{2BB1A34D-282E-4718-A99A-68EEC767757E}"/>
    <cellStyle name="Euro 8" xfId="15" xr:uid="{00000000-0005-0000-0000-00000E000000}"/>
    <cellStyle name="Euro 8 2" xfId="115" xr:uid="{C52C9847-22B4-491F-8A97-4F6C1805AC9A}"/>
    <cellStyle name="Euro 9" xfId="16" xr:uid="{00000000-0005-0000-0000-00000F000000}"/>
    <cellStyle name="Euro 9 2" xfId="116" xr:uid="{EAD4864C-AA4C-4552-BFBA-F3A9E4AC74B6}"/>
    <cellStyle name="Millares" xfId="17" builtinId="3"/>
    <cellStyle name="Millares [0]" xfId="18" builtinId="6"/>
    <cellStyle name="Millares [0] 2" xfId="118" xr:uid="{A193C6E0-81CC-4997-83E0-FD7F9D6AFBFD}"/>
    <cellStyle name="Millares 10" xfId="19" xr:uid="{00000000-0005-0000-0000-000012000000}"/>
    <cellStyle name="Millares 10 2" xfId="119" xr:uid="{C9AD82C6-5E8E-420C-BFFE-7B4C806F72CB}"/>
    <cellStyle name="Millares 11" xfId="193" xr:uid="{4074D673-A6F4-40BD-9F38-5217FDA4E91F}"/>
    <cellStyle name="Millares 12" xfId="191" xr:uid="{F4A50A37-FC98-4546-95B5-17E7F72114A4}"/>
    <cellStyle name="Millares 13" xfId="192" xr:uid="{2E8BE376-48B8-45ED-A1A7-C52CFC0F5646}"/>
    <cellStyle name="Millares 2" xfId="20" xr:uid="{00000000-0005-0000-0000-000013000000}"/>
    <cellStyle name="Millares 2 10" xfId="21" xr:uid="{00000000-0005-0000-0000-000014000000}"/>
    <cellStyle name="Millares 2 10 2" xfId="121" xr:uid="{790C3F03-3F45-47F8-9DAB-9233C21665A7}"/>
    <cellStyle name="Millares 2 11" xfId="22" xr:uid="{00000000-0005-0000-0000-000015000000}"/>
    <cellStyle name="Millares 2 11 2" xfId="122" xr:uid="{CDDAF901-D731-4EA4-B45B-99A74F3B7129}"/>
    <cellStyle name="Millares 2 12" xfId="23" xr:uid="{00000000-0005-0000-0000-000016000000}"/>
    <cellStyle name="Millares 2 12 2" xfId="123" xr:uid="{9640C1AE-3ADB-490F-96FC-E73438329A79}"/>
    <cellStyle name="Millares 2 13" xfId="24" xr:uid="{00000000-0005-0000-0000-000017000000}"/>
    <cellStyle name="Millares 2 13 2" xfId="124" xr:uid="{4A63DBED-9A76-4B18-85CD-00F06C174766}"/>
    <cellStyle name="Millares 2 14" xfId="25" xr:uid="{00000000-0005-0000-0000-000018000000}"/>
    <cellStyle name="Millares 2 14 2" xfId="125" xr:uid="{A7921897-938A-4AAF-B710-B7D84AEE40A4}"/>
    <cellStyle name="Millares 2 15" xfId="26" xr:uid="{00000000-0005-0000-0000-000019000000}"/>
    <cellStyle name="Millares 2 15 2" xfId="126" xr:uid="{4842A006-A2A2-43A6-B031-CFB14E5C27E5}"/>
    <cellStyle name="Millares 2 16" xfId="27" xr:uid="{00000000-0005-0000-0000-00001A000000}"/>
    <cellStyle name="Millares 2 16 2" xfId="127" xr:uid="{1873CFC6-5133-4F10-96EB-08FFDC7BB925}"/>
    <cellStyle name="Millares 2 17" xfId="120" xr:uid="{A5F2369B-B269-4137-8594-E612D32B11CB}"/>
    <cellStyle name="Millares 2 2" xfId="28" xr:uid="{00000000-0005-0000-0000-00001B000000}"/>
    <cellStyle name="Millares 2 2 2" xfId="128" xr:uid="{2ED2F12E-FC07-4D3F-A3C9-C737A3DE0973}"/>
    <cellStyle name="Millares 2 3" xfId="29" xr:uid="{00000000-0005-0000-0000-00001C000000}"/>
    <cellStyle name="Millares 2 3 2" xfId="129" xr:uid="{52FA6260-05D3-4BB6-B53F-81FDBB0B733E}"/>
    <cellStyle name="Millares 2 4" xfId="30" xr:uid="{00000000-0005-0000-0000-00001D000000}"/>
    <cellStyle name="Millares 2 4 2" xfId="130" xr:uid="{B13B35DE-8C3A-4887-B092-11DEC2B39E93}"/>
    <cellStyle name="Millares 2 5" xfId="31" xr:uid="{00000000-0005-0000-0000-00001E000000}"/>
    <cellStyle name="Millares 2 5 2" xfId="131" xr:uid="{FE582114-8509-46B1-924A-9FDA429A8ADC}"/>
    <cellStyle name="Millares 2 6" xfId="32" xr:uid="{00000000-0005-0000-0000-00001F000000}"/>
    <cellStyle name="Millares 2 6 2" xfId="132" xr:uid="{3BE32787-CBBF-4638-BD48-3564949F7E7F}"/>
    <cellStyle name="Millares 2 7" xfId="33" xr:uid="{00000000-0005-0000-0000-000020000000}"/>
    <cellStyle name="Millares 2 7 2" xfId="133" xr:uid="{98B34325-587A-48B4-885D-EBFB8CD0451E}"/>
    <cellStyle name="Millares 2 8" xfId="34" xr:uid="{00000000-0005-0000-0000-000021000000}"/>
    <cellStyle name="Millares 2 8 2" xfId="134" xr:uid="{57D9F526-46A4-4528-94A3-40228ED7B4E8}"/>
    <cellStyle name="Millares 2 9" xfId="35" xr:uid="{00000000-0005-0000-0000-000022000000}"/>
    <cellStyle name="Millares 2 9 2" xfId="135" xr:uid="{1D708872-BAAE-49F5-9537-65E0CDD18674}"/>
    <cellStyle name="Millares 3" xfId="36" xr:uid="{00000000-0005-0000-0000-000023000000}"/>
    <cellStyle name="Millares 3 10" xfId="37" xr:uid="{00000000-0005-0000-0000-000024000000}"/>
    <cellStyle name="Millares 3 10 2" xfId="137" xr:uid="{A0053EE0-FFDF-4F5F-9AA2-7876B8676165}"/>
    <cellStyle name="Millares 3 11" xfId="38" xr:uid="{00000000-0005-0000-0000-000025000000}"/>
    <cellStyle name="Millares 3 11 2" xfId="138" xr:uid="{FE991614-5AB9-408A-AAB7-CB8F602CEC15}"/>
    <cellStyle name="Millares 3 12" xfId="39" xr:uid="{00000000-0005-0000-0000-000026000000}"/>
    <cellStyle name="Millares 3 12 2" xfId="139" xr:uid="{260F9E16-BE30-49DA-805B-A8868311BD6D}"/>
    <cellStyle name="Millares 3 13" xfId="40" xr:uid="{00000000-0005-0000-0000-000027000000}"/>
    <cellStyle name="Millares 3 13 2" xfId="140" xr:uid="{9939BFAD-8408-46CC-B763-A3E56BE7230A}"/>
    <cellStyle name="Millares 3 14" xfId="41" xr:uid="{00000000-0005-0000-0000-000028000000}"/>
    <cellStyle name="Millares 3 14 2" xfId="141" xr:uid="{97914051-F357-4739-8C22-FF86942A8493}"/>
    <cellStyle name="Millares 3 15" xfId="42" xr:uid="{00000000-0005-0000-0000-000029000000}"/>
    <cellStyle name="Millares 3 15 2" xfId="142" xr:uid="{7DE5B88A-E77F-4D84-B8E0-C5D94E35E49F}"/>
    <cellStyle name="Millares 3 16" xfId="43" xr:uid="{00000000-0005-0000-0000-00002A000000}"/>
    <cellStyle name="Millares 3 16 2" xfId="143" xr:uid="{4F7D4B52-C4A4-4C1B-A5F8-325157A3861A}"/>
    <cellStyle name="Millares 3 17" xfId="136" xr:uid="{5714AD03-25F9-4CE0-B49E-896F6F8C04A7}"/>
    <cellStyle name="Millares 3 2" xfId="44" xr:uid="{00000000-0005-0000-0000-00002B000000}"/>
    <cellStyle name="Millares 3 2 2" xfId="144" xr:uid="{A132DC69-012A-400B-B835-0E9DC13E82AF}"/>
    <cellStyle name="Millares 3 3" xfId="45" xr:uid="{00000000-0005-0000-0000-00002C000000}"/>
    <cellStyle name="Millares 3 3 2" xfId="145" xr:uid="{7DF675D4-D120-4982-B3EB-3BE4ED86E1F1}"/>
    <cellStyle name="Millares 3 4" xfId="46" xr:uid="{00000000-0005-0000-0000-00002D000000}"/>
    <cellStyle name="Millares 3 4 2" xfId="146" xr:uid="{E8CE1692-F119-44D5-8940-4A7C45A330CB}"/>
    <cellStyle name="Millares 3 5" xfId="47" xr:uid="{00000000-0005-0000-0000-00002E000000}"/>
    <cellStyle name="Millares 3 5 2" xfId="147" xr:uid="{AF66F423-4FDE-4A6C-AE39-9614D8E36CB1}"/>
    <cellStyle name="Millares 3 6" xfId="48" xr:uid="{00000000-0005-0000-0000-00002F000000}"/>
    <cellStyle name="Millares 3 6 2" xfId="148" xr:uid="{151EB040-84DC-4A57-B6F7-CB849C4542F9}"/>
    <cellStyle name="Millares 3 7" xfId="49" xr:uid="{00000000-0005-0000-0000-000030000000}"/>
    <cellStyle name="Millares 3 7 2" xfId="149" xr:uid="{6D9ACE5A-5776-4E30-9B3A-0CF762CBCAA0}"/>
    <cellStyle name="Millares 3 8" xfId="50" xr:uid="{00000000-0005-0000-0000-000031000000}"/>
    <cellStyle name="Millares 3 8 2" xfId="150" xr:uid="{3FDCBD85-1C57-4174-8293-DBCA3E04CC5B}"/>
    <cellStyle name="Millares 3 9" xfId="51" xr:uid="{00000000-0005-0000-0000-000032000000}"/>
    <cellStyle name="Millares 3 9 2" xfId="151" xr:uid="{736EE776-A6F7-4B6F-AB74-390F8C303FBC}"/>
    <cellStyle name="Millares 4" xfId="117" xr:uid="{5C61A3F2-8329-457A-8D50-5DB26C0775F5}"/>
    <cellStyle name="Millares 4 10" xfId="52" xr:uid="{00000000-0005-0000-0000-000033000000}"/>
    <cellStyle name="Millares 4 10 2" xfId="152" xr:uid="{9D8FB7E4-8918-44A6-A28E-DED2DD5BEB92}"/>
    <cellStyle name="Millares 4 11" xfId="53" xr:uid="{00000000-0005-0000-0000-000034000000}"/>
    <cellStyle name="Millares 4 11 2" xfId="153" xr:uid="{29260844-B306-4C20-BF42-FBE1A7CF5DFD}"/>
    <cellStyle name="Millares 4 12" xfId="54" xr:uid="{00000000-0005-0000-0000-000035000000}"/>
    <cellStyle name="Millares 4 12 2" xfId="154" xr:uid="{9F119EEF-D1E2-4500-A134-083A07400342}"/>
    <cellStyle name="Millares 4 13" xfId="55" xr:uid="{00000000-0005-0000-0000-000036000000}"/>
    <cellStyle name="Millares 4 13 2" xfId="155" xr:uid="{BF1FE83D-B571-4C41-B76B-10DF7AA0F305}"/>
    <cellStyle name="Millares 4 14" xfId="56" xr:uid="{00000000-0005-0000-0000-000037000000}"/>
    <cellStyle name="Millares 4 14 2" xfId="156" xr:uid="{2C0DE237-2B73-496E-9435-9C0430BE1017}"/>
    <cellStyle name="Millares 4 15" xfId="57" xr:uid="{00000000-0005-0000-0000-000038000000}"/>
    <cellStyle name="Millares 4 15 2" xfId="157" xr:uid="{B783D909-2DBB-4B8E-9CC9-756654534E02}"/>
    <cellStyle name="Millares 4 16" xfId="58" xr:uid="{00000000-0005-0000-0000-000039000000}"/>
    <cellStyle name="Millares 4 16 2" xfId="158" xr:uid="{FC0E1C58-8665-4873-8A50-E01B7C09E4D7}"/>
    <cellStyle name="Millares 4 2" xfId="59" xr:uid="{00000000-0005-0000-0000-00003A000000}"/>
    <cellStyle name="Millares 4 2 2" xfId="159" xr:uid="{1788391D-0FFB-45E7-81C9-2260180A2204}"/>
    <cellStyle name="Millares 4 3" xfId="60" xr:uid="{00000000-0005-0000-0000-00003B000000}"/>
    <cellStyle name="Millares 4 3 2" xfId="160" xr:uid="{F4AAFDFB-DDCE-4A7D-8526-77E8CCE72F2B}"/>
    <cellStyle name="Millares 4 4" xfId="61" xr:uid="{00000000-0005-0000-0000-00003C000000}"/>
    <cellStyle name="Millares 4 4 2" xfId="161" xr:uid="{0845E453-963A-4B83-B2E4-8BD1591828D3}"/>
    <cellStyle name="Millares 4 5" xfId="62" xr:uid="{00000000-0005-0000-0000-00003D000000}"/>
    <cellStyle name="Millares 4 5 2" xfId="162" xr:uid="{7E98385C-DB84-4891-AF22-FBA254B4AF8F}"/>
    <cellStyle name="Millares 4 6" xfId="63" xr:uid="{00000000-0005-0000-0000-00003E000000}"/>
    <cellStyle name="Millares 4 6 2" xfId="163" xr:uid="{F67888BA-1274-4B70-8D7A-3FBFAAD2F2C4}"/>
    <cellStyle name="Millares 4 7" xfId="64" xr:uid="{00000000-0005-0000-0000-00003F000000}"/>
    <cellStyle name="Millares 4 7 2" xfId="164" xr:uid="{9684C3AB-4A73-4995-B28F-2C1A648E1E35}"/>
    <cellStyle name="Millares 4 8" xfId="65" xr:uid="{00000000-0005-0000-0000-000040000000}"/>
    <cellStyle name="Millares 4 8 2" xfId="165" xr:uid="{827DAFB0-80FE-45E5-B47C-6C5FF27A1ABF}"/>
    <cellStyle name="Millares 4 9" xfId="66" xr:uid="{00000000-0005-0000-0000-000041000000}"/>
    <cellStyle name="Millares 4 9 2" xfId="166" xr:uid="{F331CEB3-BBB6-4298-A2C3-B9873DAFC9A9}"/>
    <cellStyle name="Millares 5" xfId="67" xr:uid="{00000000-0005-0000-0000-000042000000}"/>
    <cellStyle name="Millares 5 2" xfId="167" xr:uid="{0DFF8941-5BCA-4548-9768-D3221AE4492C}"/>
    <cellStyle name="Millares 6" xfId="68" xr:uid="{00000000-0005-0000-0000-000043000000}"/>
    <cellStyle name="Millares 6 2" xfId="168" xr:uid="{07815F8B-8251-42BF-ACA3-9A7FD7E1D780}"/>
    <cellStyle name="Millares 7" xfId="69" xr:uid="{00000000-0005-0000-0000-000044000000}"/>
    <cellStyle name="Millares 7 2" xfId="169" xr:uid="{D729634B-15E2-4933-9798-C38C7CAA3612}"/>
    <cellStyle name="Millares 8" xfId="190" xr:uid="{D4ABFC1D-4A87-4B4A-8F49-D26938D40801}"/>
    <cellStyle name="Millares 9" xfId="70" xr:uid="{00000000-0005-0000-0000-000045000000}"/>
    <cellStyle name="Millares 9 2" xfId="170" xr:uid="{A7D03B55-5F44-43DB-9203-89F53FA814A4}"/>
    <cellStyle name="Millares_05. Mercado Laboral" xfId="71" xr:uid="{00000000-0005-0000-0000-000046000000}"/>
    <cellStyle name="Millares_05. Mercado Laboral 12" xfId="72" xr:uid="{00000000-0005-0000-0000-000047000000}"/>
    <cellStyle name="Millares_05. Mercado Laboral 13" xfId="73" xr:uid="{00000000-0005-0000-0000-000048000000}"/>
    <cellStyle name="Millares_05. Mercado Laboral 15" xfId="74" xr:uid="{00000000-0005-0000-0000-000049000000}"/>
    <cellStyle name="Millares_05. Mercado Laboral 16" xfId="75" xr:uid="{00000000-0005-0000-0000-00004A000000}"/>
    <cellStyle name="Millares_cruces de mercado laboral" xfId="76" xr:uid="{00000000-0005-0000-0000-00004B000000}"/>
    <cellStyle name="Normal" xfId="0" builtinId="0"/>
    <cellStyle name="Normal 2" xfId="77" xr:uid="{00000000-0005-0000-0000-00004D000000}"/>
    <cellStyle name="Normal 2 10" xfId="78" xr:uid="{00000000-0005-0000-0000-00004E000000}"/>
    <cellStyle name="Normal 2 10 2" xfId="172" xr:uid="{10CE1735-1239-41FE-A4EA-6ACC588D1CD7}"/>
    <cellStyle name="Normal 2 11" xfId="79" xr:uid="{00000000-0005-0000-0000-00004F000000}"/>
    <cellStyle name="Normal 2 11 2" xfId="173" xr:uid="{D046AB9C-D909-4750-89DF-2C0D7B22EB21}"/>
    <cellStyle name="Normal 2 12" xfId="80" xr:uid="{00000000-0005-0000-0000-000050000000}"/>
    <cellStyle name="Normal 2 12 2" xfId="174" xr:uid="{4B698E53-5368-4126-AA29-770A1EEC78C2}"/>
    <cellStyle name="Normal 2 13" xfId="81" xr:uid="{00000000-0005-0000-0000-000051000000}"/>
    <cellStyle name="Normal 2 13 2" xfId="175" xr:uid="{FDD1EFDE-94CA-4631-84F6-ED1168854ED2}"/>
    <cellStyle name="Normal 2 14" xfId="82" xr:uid="{00000000-0005-0000-0000-000052000000}"/>
    <cellStyle name="Normal 2 14 2" xfId="176" xr:uid="{993F35A5-AF06-45FD-AA3E-822F820EFE21}"/>
    <cellStyle name="Normal 2 15" xfId="83" xr:uid="{00000000-0005-0000-0000-000053000000}"/>
    <cellStyle name="Normal 2 15 2" xfId="177" xr:uid="{6344A687-DD0D-462D-B012-4D256C501DF7}"/>
    <cellStyle name="Normal 2 16" xfId="84" xr:uid="{00000000-0005-0000-0000-000054000000}"/>
    <cellStyle name="Normal 2 16 2" xfId="178" xr:uid="{5F64AD5B-5F4A-401F-AB2E-CC0E62DE4DA2}"/>
    <cellStyle name="Normal 2 17" xfId="171" xr:uid="{4C86A577-BE1D-4B50-B118-C58B71B64C23}"/>
    <cellStyle name="Normal 2 2" xfId="85" xr:uid="{00000000-0005-0000-0000-000055000000}"/>
    <cellStyle name="Normal 2 2 2" xfId="179" xr:uid="{C5763473-B367-4445-BBA4-2912C97F4822}"/>
    <cellStyle name="Normal 2 3" xfId="86" xr:uid="{00000000-0005-0000-0000-000056000000}"/>
    <cellStyle name="Normal 2 3 2" xfId="180" xr:uid="{084FD4FE-BD14-4309-9690-47AC5FD93A4D}"/>
    <cellStyle name="Normal 2 4" xfId="87" xr:uid="{00000000-0005-0000-0000-000057000000}"/>
    <cellStyle name="Normal 2 4 2" xfId="181" xr:uid="{AEADD06B-67B1-4B07-BEA6-C48E90F1C0CC}"/>
    <cellStyle name="Normal 2 5" xfId="88" xr:uid="{00000000-0005-0000-0000-000058000000}"/>
    <cellStyle name="Normal 2 5 2" xfId="182" xr:uid="{9AEB858A-D444-4AF7-A1C0-A46CE79347DD}"/>
    <cellStyle name="Normal 2 6" xfId="89" xr:uid="{00000000-0005-0000-0000-000059000000}"/>
    <cellStyle name="Normal 2 6 2" xfId="183" xr:uid="{496659C7-DBDA-44B3-B3A8-F39949AEC1E7}"/>
    <cellStyle name="Normal 2 7" xfId="90" xr:uid="{00000000-0005-0000-0000-00005A000000}"/>
    <cellStyle name="Normal 2 7 2" xfId="184" xr:uid="{0E81E83D-B33F-4E8E-B972-C445964C0F7D}"/>
    <cellStyle name="Normal 2 8" xfId="91" xr:uid="{00000000-0005-0000-0000-00005B000000}"/>
    <cellStyle name="Normal 2 8 2" xfId="185" xr:uid="{A2604388-B262-4AE6-B68B-378E3484C346}"/>
    <cellStyle name="Normal 2 9" xfId="92" xr:uid="{00000000-0005-0000-0000-00005C000000}"/>
    <cellStyle name="Normal 2 9 2" xfId="186" xr:uid="{1B78DEFF-7DDF-4703-BDD8-7DD719D4D23A}"/>
    <cellStyle name="Normal 3" xfId="99" xr:uid="{00000000-0005-0000-0000-00005D000000}"/>
    <cellStyle name="Normal 3 2" xfId="187" xr:uid="{DEE7E2F2-14C5-4928-A38E-648827CD1C3D}"/>
    <cellStyle name="Normal_05. Mercado Laboral" xfId="93" xr:uid="{00000000-0005-0000-0000-00005E000000}"/>
    <cellStyle name="Normal_05. Mercado Laboral 14" xfId="94" xr:uid="{00000000-0005-0000-0000-00005F000000}"/>
    <cellStyle name="Normal_05. Mercado Laboral 8" xfId="95" xr:uid="{00000000-0005-0000-0000-000060000000}"/>
    <cellStyle name="Normal_Mercado Laboral" xfId="96" xr:uid="{00000000-0005-0000-0000-000061000000}"/>
    <cellStyle name="Normal_Mercado Laboral 15" xfId="97" xr:uid="{00000000-0005-0000-0000-000062000000}"/>
    <cellStyle name="Normal_Mercado Laboral 16" xfId="98" xr:uid="{00000000-0005-0000-0000-000063000000}"/>
    <cellStyle name="style1644439257802" xfId="100" xr:uid="{00000000-0005-0000-0000-000064000000}"/>
    <cellStyle name="style1644439257802 2" xfId="188" xr:uid="{E406B74F-6C67-4144-9D71-187FA342A38B}"/>
    <cellStyle name="style1681994560207" xfId="101" xr:uid="{00000000-0005-0000-0000-000065000000}"/>
    <cellStyle name="style1681994560207 2" xfId="189" xr:uid="{709319EE-5EEE-49F6-8B38-426C7C6A310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257175</xdr:colOff>
      <xdr:row>12</xdr:row>
      <xdr:rowOff>76200</xdr:rowOff>
    </xdr:to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91275" cy="17907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82296" tIns="82296" rIns="82296" bIns="0" anchor="t" upright="1"/>
        <a:lstStyle/>
        <a:p>
          <a:pPr algn="ctr" rtl="0">
            <a:defRPr sz="1000"/>
          </a:pPr>
          <a:r>
            <a:rPr lang="en-US" sz="4800" b="0" i="0" strike="noStrike">
              <a:solidFill>
                <a:srgbClr val="000000"/>
              </a:solidFill>
              <a:latin typeface="Times New Roman"/>
              <a:cs typeface="Times New Roman"/>
            </a:rPr>
            <a:t>Cuadros de Mercado</a:t>
          </a:r>
        </a:p>
        <a:p>
          <a:pPr algn="ctr" rtl="0">
            <a:defRPr sz="1000"/>
          </a:pPr>
          <a:r>
            <a:rPr lang="en-US" sz="4800" b="0" i="0" strike="noStrike">
              <a:solidFill>
                <a:srgbClr val="000000"/>
              </a:solidFill>
              <a:latin typeface="Times New Roman"/>
              <a:cs typeface="Times New Roman"/>
            </a:rPr>
            <a:t>Laboral</a:t>
          </a:r>
        </a:p>
        <a:p>
          <a:pPr algn="ctr" rtl="0">
            <a:defRPr sz="1000"/>
          </a:pPr>
          <a:endParaRPr lang="en-US" sz="4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4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L6"/>
  <sheetViews>
    <sheetView tabSelected="1" workbookViewId="0">
      <selection activeCell="I7" sqref="I7"/>
    </sheetView>
  </sheetViews>
  <sheetFormatPr baseColWidth="10" defaultRowHeight="11.25" x14ac:dyDescent="0.2"/>
  <cols>
    <col min="1" max="1" width="17.6640625" customWidth="1"/>
    <col min="2" max="2" width="27" bestFit="1" customWidth="1"/>
    <col min="3" max="4" width="12.1640625" bestFit="1" customWidth="1"/>
    <col min="5" max="5" width="13" bestFit="1" customWidth="1"/>
    <col min="6" max="6" width="12.1640625" bestFit="1" customWidth="1"/>
    <col min="7" max="7" width="13" bestFit="1" customWidth="1"/>
    <col min="8" max="8" width="12.1640625" bestFit="1" customWidth="1"/>
    <col min="9" max="9" width="13" bestFit="1" customWidth="1"/>
    <col min="10" max="12" width="12.1640625" bestFit="1" customWidth="1"/>
  </cols>
  <sheetData>
    <row r="1" spans="1:1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">
      <c r="A2" s="1"/>
      <c r="B2" s="1"/>
      <c r="C2" s="1"/>
      <c r="D2" s="1"/>
      <c r="E2" s="1"/>
      <c r="F2" s="1"/>
      <c r="G2" s="6"/>
      <c r="H2" s="1"/>
      <c r="I2" s="1"/>
      <c r="J2" s="1"/>
      <c r="K2" s="1"/>
      <c r="L2" s="1"/>
    </row>
    <row r="3" spans="1:12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</sheetData>
  <phoneticPr fontId="0" type="noConversion"/>
  <printOptions horizontalCentered="1" verticalCentered="1"/>
  <pageMargins left="0.54" right="0" top="0" bottom="0" header="0" footer="0"/>
  <pageSetup paperSize="9" scale="9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P40"/>
  <sheetViews>
    <sheetView zoomScaleNormal="100" workbookViewId="0">
      <selection activeCell="D7" sqref="D7"/>
    </sheetView>
  </sheetViews>
  <sheetFormatPr baseColWidth="10" defaultColWidth="12" defaultRowHeight="11.25" x14ac:dyDescent="0.2"/>
  <cols>
    <col min="1" max="1" width="24.1640625" customWidth="1"/>
    <col min="2" max="2" width="10.5" bestFit="1" customWidth="1"/>
    <col min="3" max="3" width="7" style="15" bestFit="1" customWidth="1"/>
    <col min="4" max="4" width="12.1640625" bestFit="1" customWidth="1"/>
    <col min="5" max="5" width="8.5" style="15" bestFit="1" customWidth="1"/>
    <col min="6" max="6" width="10.5" bestFit="1" customWidth="1"/>
    <col min="7" max="7" width="7.1640625" style="15" bestFit="1" customWidth="1"/>
    <col min="8" max="8" width="13.5" bestFit="1" customWidth="1"/>
    <col min="9" max="9" width="7" style="15" bestFit="1" customWidth="1"/>
    <col min="10" max="10" width="10.5" bestFit="1" customWidth="1"/>
    <col min="11" max="11" width="6.6640625" style="15" customWidth="1"/>
    <col min="12" max="12" width="10.5" bestFit="1" customWidth="1"/>
    <col min="13" max="13" width="7" style="15" customWidth="1"/>
    <col min="14" max="14" width="7.33203125" bestFit="1" customWidth="1"/>
    <col min="15" max="15" width="13.1640625" customWidth="1"/>
    <col min="16" max="16" width="8.1640625" bestFit="1" customWidth="1"/>
  </cols>
  <sheetData>
    <row r="1" spans="1:16" x14ac:dyDescent="0.2">
      <c r="A1" s="196" t="s">
        <v>132</v>
      </c>
      <c r="B1" s="196"/>
      <c r="C1" s="196"/>
      <c r="D1" s="196"/>
      <c r="E1" s="196"/>
      <c r="F1" s="196"/>
      <c r="G1" s="196"/>
      <c r="H1" s="196"/>
      <c r="I1" s="196"/>
      <c r="J1" s="196"/>
      <c r="K1" s="197"/>
      <c r="L1" s="196"/>
      <c r="M1" s="197"/>
      <c r="N1" s="196"/>
      <c r="O1" s="196"/>
      <c r="P1" s="196"/>
    </row>
    <row r="2" spans="1:16" x14ac:dyDescent="0.2">
      <c r="A2" s="196" t="s">
        <v>133</v>
      </c>
      <c r="B2" s="196"/>
      <c r="C2" s="196"/>
      <c r="D2" s="196"/>
      <c r="E2" s="196"/>
      <c r="F2" s="196"/>
      <c r="G2" s="196"/>
      <c r="H2" s="196"/>
      <c r="I2" s="196"/>
      <c r="J2" s="196"/>
      <c r="K2" s="197"/>
      <c r="L2" s="196"/>
      <c r="M2" s="197"/>
      <c r="N2" s="196"/>
      <c r="O2" s="196"/>
      <c r="P2" s="196"/>
    </row>
    <row r="3" spans="1:16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117"/>
      <c r="L3" s="3"/>
      <c r="M3" s="117"/>
      <c r="N3" s="3"/>
      <c r="O3" s="3"/>
      <c r="P3" s="3"/>
    </row>
    <row r="4" spans="1:16" ht="13.5" x14ac:dyDescent="0.35">
      <c r="A4" s="192" t="s">
        <v>31</v>
      </c>
      <c r="B4" s="194" t="s">
        <v>142</v>
      </c>
      <c r="C4" s="194"/>
      <c r="D4" s="194"/>
      <c r="E4" s="194"/>
      <c r="F4" s="194"/>
      <c r="G4" s="194"/>
      <c r="H4" s="194" t="s">
        <v>131</v>
      </c>
      <c r="I4" s="194"/>
      <c r="J4" s="194"/>
      <c r="K4" s="195"/>
      <c r="L4" s="194"/>
      <c r="M4" s="195"/>
      <c r="N4" s="194" t="s">
        <v>79</v>
      </c>
      <c r="O4" s="194"/>
      <c r="P4" s="194"/>
    </row>
    <row r="5" spans="1:16" x14ac:dyDescent="0.2">
      <c r="A5" s="193"/>
      <c r="B5" s="64" t="s">
        <v>0</v>
      </c>
      <c r="C5" s="65" t="s">
        <v>71</v>
      </c>
      <c r="D5" s="64" t="s">
        <v>2</v>
      </c>
      <c r="E5" s="65" t="s">
        <v>71</v>
      </c>
      <c r="F5" s="64" t="s">
        <v>3</v>
      </c>
      <c r="G5" s="65" t="s">
        <v>71</v>
      </c>
      <c r="H5" s="64" t="s">
        <v>0</v>
      </c>
      <c r="I5" s="65" t="s">
        <v>71</v>
      </c>
      <c r="J5" s="64" t="s">
        <v>2</v>
      </c>
      <c r="K5" s="65" t="s">
        <v>71</v>
      </c>
      <c r="L5" s="64" t="s">
        <v>3</v>
      </c>
      <c r="M5" s="65" t="s">
        <v>71</v>
      </c>
      <c r="N5" s="64" t="s">
        <v>0</v>
      </c>
      <c r="O5" s="64" t="s">
        <v>2</v>
      </c>
      <c r="P5" s="64" t="s">
        <v>3</v>
      </c>
    </row>
    <row r="6" spans="1:16" x14ac:dyDescent="0.2">
      <c r="B6" s="66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 x14ac:dyDescent="0.2">
      <c r="A7" s="122" t="s">
        <v>85</v>
      </c>
      <c r="B7" s="63">
        <f>B10+B14</f>
        <v>7046637.6145396112</v>
      </c>
      <c r="C7" s="19">
        <f>SUM(E7,G7)</f>
        <v>99.999999999999076</v>
      </c>
      <c r="D7" s="63">
        <f>D10+D14</f>
        <v>3176445.3943070495</v>
      </c>
      <c r="E7" s="19">
        <f>IF(ISNUMBER(D7/$B$7*100),D7/$B$7*100,0)</f>
        <v>45.077462018948751</v>
      </c>
      <c r="F7" s="63">
        <f>F10+F14</f>
        <v>3870192.2202324965</v>
      </c>
      <c r="G7" s="19">
        <f>IF(ISNUMBER(F7/$B$7*100),F7/$B$7*100,0)</f>
        <v>54.922537981050326</v>
      </c>
      <c r="H7" s="63">
        <f>H10+H14</f>
        <v>3930943.9104047981</v>
      </c>
      <c r="I7" s="19">
        <f>SUM(K7,M7)</f>
        <v>99.999999999999801</v>
      </c>
      <c r="J7" s="63">
        <f>J10+J14</f>
        <v>2347645.6658693324</v>
      </c>
      <c r="K7" s="19">
        <f>IF(ISNUMBER(J7/$H$7*100),J7/$H$7*100,0)</f>
        <v>59.722186817658717</v>
      </c>
      <c r="L7" s="63">
        <f>L10+L14</f>
        <v>1583298.244535458</v>
      </c>
      <c r="M7" s="19">
        <f>IF(ISNUMBER(L7/$H$7*100),L7/$H$7*100,0)</f>
        <v>40.277813182341085</v>
      </c>
      <c r="N7" s="19">
        <f>IF(ISNUMBER(H7/B7*100),H7/B7*100,0)</f>
        <v>55.784675265461694</v>
      </c>
      <c r="O7" s="19">
        <f>IF(ISNUMBER(J7/D7*100),J7/D7*100,0)</f>
        <v>73.907949750273545</v>
      </c>
      <c r="P7" s="19">
        <f>IF(ISNUMBER(L7/F7*100),L7/F7*100,0)</f>
        <v>40.910067367153758</v>
      </c>
    </row>
    <row r="8" spans="1:16" x14ac:dyDescent="0.2">
      <c r="A8" s="123"/>
      <c r="C8" s="19"/>
      <c r="E8" s="19"/>
      <c r="G8" s="19"/>
      <c r="I8" s="19"/>
      <c r="K8" s="19"/>
      <c r="M8" s="19"/>
      <c r="N8" s="19"/>
      <c r="O8" s="19"/>
      <c r="P8" s="19"/>
    </row>
    <row r="9" spans="1:16" x14ac:dyDescent="0.2">
      <c r="A9" s="122" t="s">
        <v>34</v>
      </c>
      <c r="B9" s="63"/>
      <c r="C9" s="19"/>
      <c r="D9" s="63"/>
      <c r="E9" s="19"/>
      <c r="F9" s="63"/>
      <c r="G9" s="19"/>
      <c r="H9" s="63"/>
      <c r="I9" s="19"/>
      <c r="J9" s="63"/>
      <c r="K9" s="19"/>
      <c r="L9" s="63"/>
      <c r="M9" s="19"/>
      <c r="N9" s="19"/>
      <c r="O9" s="19"/>
      <c r="P9" s="19"/>
    </row>
    <row r="10" spans="1:16" x14ac:dyDescent="0.2">
      <c r="A10" s="124" t="s">
        <v>55</v>
      </c>
      <c r="B10" s="52">
        <f>SUM(B11:B13)</f>
        <v>4051729.2267843219</v>
      </c>
      <c r="C10" s="67">
        <f t="shared" ref="C10:C14" si="0">IF(ISNUMBER(B10/B$7*100),B10/B$7*100,0)</f>
        <v>57.498759669778188</v>
      </c>
      <c r="D10" s="52">
        <f>SUM(D11:D13)</f>
        <v>1759102.279752024</v>
      </c>
      <c r="E10" s="67">
        <f t="shared" ref="E10:E14" si="1">IF(ISNUMBER(D10/D$7*100),D10/D$7*100,0)</f>
        <v>55.379585082896632</v>
      </c>
      <c r="F10" s="52">
        <f>SUM(F11:F13)</f>
        <v>2292626.9470322202</v>
      </c>
      <c r="G10" s="67">
        <f t="shared" ref="G10:G14" si="2">IF(ISNUMBER(F10/F$7*100),F10/F$7*100,0)</f>
        <v>59.238064069450637</v>
      </c>
      <c r="H10" s="52">
        <f>SUM(H11:H13)</f>
        <v>2359842.928136257</v>
      </c>
      <c r="I10" s="67">
        <f t="shared" ref="I10:I14" si="3">IF(ISNUMBER(H10/H$7*100),H10/H$7*100,0)</f>
        <v>60.032475199913158</v>
      </c>
      <c r="J10" s="52">
        <f>SUM(J11:J13)</f>
        <v>1274724.7756368266</v>
      </c>
      <c r="K10" s="67">
        <f t="shared" ref="K10:K14" si="4">IF(ISNUMBER(J10/J$7*100),J10/J$7*100,0)</f>
        <v>54.298005621934287</v>
      </c>
      <c r="L10" s="52">
        <f>SUM(L11:L13)</f>
        <v>1085118.1524994257</v>
      </c>
      <c r="M10" s="67">
        <f t="shared" ref="M10:M14" si="5">IF(ISNUMBER(L10/L$7*100),L10/L$7*100,0)</f>
        <v>68.535296887024643</v>
      </c>
      <c r="N10" s="79">
        <f t="shared" ref="N10:N14" si="6">IF(ISNUMBER(H10/B10*100),H10/B10*100,0)</f>
        <v>58.242858691945706</v>
      </c>
      <c r="O10" s="79">
        <f t="shared" ref="O10:O14" si="7">IF(ISNUMBER(J10/D10*100),J10/D10*100,0)</f>
        <v>72.464505919264752</v>
      </c>
      <c r="P10" s="79">
        <f t="shared" ref="P10:P14" si="8">IF(ISNUMBER(L10/F10*100),L10/F10*100,0)</f>
        <v>47.330777207521656</v>
      </c>
    </row>
    <row r="11" spans="1:16" x14ac:dyDescent="0.2">
      <c r="A11" s="125" t="s">
        <v>42</v>
      </c>
      <c r="B11" s="52">
        <v>905943.34623767226</v>
      </c>
      <c r="C11" s="67">
        <f t="shared" si="0"/>
        <v>12.856391882114144</v>
      </c>
      <c r="D11" s="52">
        <v>399416.79474713054</v>
      </c>
      <c r="E11" s="67">
        <f t="shared" si="1"/>
        <v>12.574332159557381</v>
      </c>
      <c r="F11" s="52">
        <v>506526.55149052024</v>
      </c>
      <c r="G11" s="67">
        <f t="shared" si="2"/>
        <v>13.087891315643525</v>
      </c>
      <c r="H11" s="52">
        <v>540226.98206179938</v>
      </c>
      <c r="I11" s="67">
        <f t="shared" si="3"/>
        <v>13.742932852129355</v>
      </c>
      <c r="J11" s="52">
        <v>286596.46262808639</v>
      </c>
      <c r="K11" s="67">
        <f t="shared" si="4"/>
        <v>12.207824493904612</v>
      </c>
      <c r="L11" s="52">
        <v>253630.51943370857</v>
      </c>
      <c r="M11" s="67">
        <f t="shared" si="5"/>
        <v>16.019124653809246</v>
      </c>
      <c r="N11" s="79">
        <f t="shared" si="6"/>
        <v>59.631431071857776</v>
      </c>
      <c r="O11" s="79">
        <f t="shared" si="7"/>
        <v>71.753733542809499</v>
      </c>
      <c r="P11" s="79">
        <f t="shared" si="8"/>
        <v>50.072502356957948</v>
      </c>
    </row>
    <row r="12" spans="1:16" x14ac:dyDescent="0.2">
      <c r="A12" s="125" t="s">
        <v>43</v>
      </c>
      <c r="B12" s="52">
        <v>512725.07977754093</v>
      </c>
      <c r="C12" s="67">
        <f t="shared" si="0"/>
        <v>7.2761664189969784</v>
      </c>
      <c r="D12" s="52">
        <v>227946.78412640281</v>
      </c>
      <c r="E12" s="67">
        <f t="shared" si="1"/>
        <v>7.1761593803859505</v>
      </c>
      <c r="F12" s="52">
        <v>284778.29565112927</v>
      </c>
      <c r="G12" s="67">
        <f t="shared" si="2"/>
        <v>7.3582468116795923</v>
      </c>
      <c r="H12" s="52">
        <v>308382.95412252075</v>
      </c>
      <c r="I12" s="67">
        <f t="shared" si="3"/>
        <v>7.8450102863656559</v>
      </c>
      <c r="J12" s="52">
        <v>166359.30168054183</v>
      </c>
      <c r="K12" s="67">
        <f t="shared" si="4"/>
        <v>7.0862185081469287</v>
      </c>
      <c r="L12" s="52">
        <v>142023.65244197784</v>
      </c>
      <c r="M12" s="67">
        <f t="shared" si="5"/>
        <v>8.9701136808654631</v>
      </c>
      <c r="N12" s="79">
        <f t="shared" si="6"/>
        <v>60.145868865303157</v>
      </c>
      <c r="O12" s="79">
        <f t="shared" si="7"/>
        <v>72.981640130659173</v>
      </c>
      <c r="P12" s="79">
        <f t="shared" si="8"/>
        <v>49.871656165807472</v>
      </c>
    </row>
    <row r="13" spans="1:16" x14ac:dyDescent="0.2">
      <c r="A13" s="125" t="s">
        <v>75</v>
      </c>
      <c r="B13" s="52">
        <v>2633060.8007691088</v>
      </c>
      <c r="C13" s="67">
        <f t="shared" si="0"/>
        <v>37.36620136866707</v>
      </c>
      <c r="D13" s="52">
        <v>1131738.7008784907</v>
      </c>
      <c r="E13" s="67">
        <f t="shared" si="1"/>
        <v>35.629093542953306</v>
      </c>
      <c r="F13" s="52">
        <v>1501322.0998905706</v>
      </c>
      <c r="G13" s="67">
        <f t="shared" si="2"/>
        <v>38.791925942127513</v>
      </c>
      <c r="H13" s="52">
        <v>1511232.9919519369</v>
      </c>
      <c r="I13" s="67">
        <f t="shared" si="3"/>
        <v>38.444532061418144</v>
      </c>
      <c r="J13" s="52">
        <v>821769.01132819836</v>
      </c>
      <c r="K13" s="67">
        <f t="shared" si="4"/>
        <v>35.003962619882742</v>
      </c>
      <c r="L13" s="52">
        <v>689463.98062373919</v>
      </c>
      <c r="M13" s="67">
        <f t="shared" si="5"/>
        <v>43.546058552349933</v>
      </c>
      <c r="N13" s="79">
        <f t="shared" si="6"/>
        <v>57.394534585396215</v>
      </c>
      <c r="O13" s="79">
        <f t="shared" si="7"/>
        <v>72.611196444048062</v>
      </c>
      <c r="P13" s="79">
        <f t="shared" si="8"/>
        <v>45.92378815138958</v>
      </c>
    </row>
    <row r="14" spans="1:16" x14ac:dyDescent="0.2">
      <c r="A14" s="124" t="s">
        <v>44</v>
      </c>
      <c r="B14" s="52">
        <v>2994908.3877552892</v>
      </c>
      <c r="C14" s="67">
        <f t="shared" si="0"/>
        <v>42.501240330221805</v>
      </c>
      <c r="D14" s="52">
        <v>1417343.1145550255</v>
      </c>
      <c r="E14" s="67">
        <f t="shared" si="1"/>
        <v>44.620414917103361</v>
      </c>
      <c r="F14" s="52">
        <v>1577565.2732002763</v>
      </c>
      <c r="G14" s="67">
        <f t="shared" si="2"/>
        <v>40.76193593054937</v>
      </c>
      <c r="H14" s="52">
        <v>1571100.9822685411</v>
      </c>
      <c r="I14" s="67">
        <f t="shared" si="3"/>
        <v>39.967524800086842</v>
      </c>
      <c r="J14" s="52">
        <v>1072920.8902325057</v>
      </c>
      <c r="K14" s="67">
        <f t="shared" si="4"/>
        <v>45.70199437806572</v>
      </c>
      <c r="L14" s="52">
        <v>498180.09203603241</v>
      </c>
      <c r="M14" s="67">
        <f t="shared" si="5"/>
        <v>31.464703112975357</v>
      </c>
      <c r="N14" s="79">
        <f t="shared" si="6"/>
        <v>52.459066484036775</v>
      </c>
      <c r="O14" s="79">
        <f t="shared" si="7"/>
        <v>75.699446324212687</v>
      </c>
      <c r="P14" s="79">
        <f t="shared" si="8"/>
        <v>31.579047821293354</v>
      </c>
    </row>
    <row r="15" spans="1:16" x14ac:dyDescent="0.2">
      <c r="A15" s="123"/>
      <c r="B15" s="52"/>
      <c r="C15" s="67"/>
      <c r="D15" s="78"/>
      <c r="E15" s="67"/>
      <c r="F15" s="78"/>
      <c r="G15" s="67"/>
      <c r="H15" s="78"/>
      <c r="I15" s="67"/>
      <c r="J15" s="78"/>
      <c r="K15" s="67"/>
      <c r="L15" s="78"/>
      <c r="M15" s="67"/>
      <c r="N15" s="90"/>
      <c r="O15" s="90"/>
      <c r="P15" s="90"/>
    </row>
    <row r="16" spans="1:16" x14ac:dyDescent="0.2">
      <c r="A16" s="122" t="s">
        <v>12</v>
      </c>
      <c r="B16" s="63"/>
      <c r="C16" s="19"/>
      <c r="D16" s="63"/>
      <c r="E16" s="19"/>
      <c r="F16" s="63"/>
      <c r="G16" s="19"/>
      <c r="H16" s="63"/>
      <c r="I16" s="19"/>
      <c r="J16" s="63"/>
      <c r="K16" s="19"/>
      <c r="L16" s="63"/>
      <c r="M16" s="19"/>
      <c r="N16" s="19"/>
      <c r="O16" s="19"/>
      <c r="P16" s="19"/>
    </row>
    <row r="17" spans="1:16" x14ac:dyDescent="0.2">
      <c r="A17" s="189" t="s">
        <v>35</v>
      </c>
      <c r="B17" s="52">
        <v>730678.89339518466</v>
      </c>
      <c r="C17" s="67">
        <f>IF(ISNUMBER(B17/B$7*100),B17/B$7*100,0)</f>
        <v>10.369185040643291</v>
      </c>
      <c r="D17" s="52">
        <v>348840.01066126558</v>
      </c>
      <c r="E17" s="67">
        <f t="shared" ref="E17:M17" si="9">IF(ISNUMBER(D17/D$7*100),D17/D$7*100,0)</f>
        <v>10.982087439200763</v>
      </c>
      <c r="F17" s="52">
        <v>381838.88273391814</v>
      </c>
      <c r="G17" s="67">
        <f t="shared" si="9"/>
        <v>9.8661477519837426</v>
      </c>
      <c r="H17" s="52">
        <v>291652.09592725366</v>
      </c>
      <c r="I17" s="67">
        <f t="shared" si="9"/>
        <v>7.4193909293714677</v>
      </c>
      <c r="J17" s="52">
        <v>215592.69046292393</v>
      </c>
      <c r="K17" s="67">
        <f t="shared" si="9"/>
        <v>9.1833573352770017</v>
      </c>
      <c r="L17" s="52">
        <v>76059.4054643298</v>
      </c>
      <c r="M17" s="67">
        <f t="shared" si="9"/>
        <v>4.8038583840308462</v>
      </c>
      <c r="N17" s="79">
        <f>IF(ISNUMBER(H17/B17*100),H17/B17*100,0)</f>
        <v>39.915221113348188</v>
      </c>
      <c r="O17" s="79">
        <f t="shared" ref="O17" si="10">IF(ISNUMBER(J17/D17*100),J17/D17*100,0)</f>
        <v>61.802741621938281</v>
      </c>
      <c r="P17" s="79">
        <f t="shared" ref="P17" si="11">IF(ISNUMBER(L17/F17*100),L17/F17*100,0)</f>
        <v>19.919240523582634</v>
      </c>
    </row>
    <row r="18" spans="1:16" x14ac:dyDescent="0.2">
      <c r="A18" s="189" t="s">
        <v>147</v>
      </c>
      <c r="B18" s="52">
        <v>867866.94106360537</v>
      </c>
      <c r="C18" s="67">
        <f t="shared" ref="C18:C23" si="12">IF(ISNUMBER(B18/B$7*100),B18/B$7*100,0)</f>
        <v>12.316043317920885</v>
      </c>
      <c r="D18" s="52">
        <v>415273.83577734482</v>
      </c>
      <c r="E18" s="67">
        <f t="shared" ref="E18:E23" si="13">IF(ISNUMBER(D18/D$7*100),D18/D$7*100,0)</f>
        <v>13.07353926252329</v>
      </c>
      <c r="F18" s="52">
        <v>452593.1052862542</v>
      </c>
      <c r="G18" s="67">
        <f t="shared" ref="G18:G23" si="14">IF(ISNUMBER(F18/F$7*100),F18/F$7*100,0)</f>
        <v>11.694331431916973</v>
      </c>
      <c r="H18" s="52">
        <v>432873.05076382094</v>
      </c>
      <c r="I18" s="67">
        <f t="shared" ref="I18:I23" si="15">IF(ISNUMBER(H18/H$7*100),H18/H$7*100,0)</f>
        <v>11.011936589022579</v>
      </c>
      <c r="J18" s="52">
        <v>300378.83769875957</v>
      </c>
      <c r="K18" s="67">
        <f t="shared" ref="K18:K23" si="16">IF(ISNUMBER(J18/J$7*100),J18/J$7*100,0)</f>
        <v>12.794896694409349</v>
      </c>
      <c r="L18" s="52">
        <v>132494.21306506175</v>
      </c>
      <c r="M18" s="67">
        <f t="shared" ref="M18:M23" si="17">IF(ISNUMBER(L18/L$7*100),L18/L$7*100,0)</f>
        <v>8.3682410134886318</v>
      </c>
      <c r="N18" s="79">
        <f t="shared" ref="N18:N23" si="18">IF(ISNUMBER(H18/B18*100),H18/B18*100,0)</f>
        <v>49.877813093481571</v>
      </c>
      <c r="O18" s="79">
        <f t="shared" ref="O18:O23" si="19">IF(ISNUMBER(J18/D18*100),J18/D18*100,0)</f>
        <v>72.332714421192705</v>
      </c>
      <c r="P18" s="79">
        <f t="shared" ref="P18:P23" si="20">IF(ISNUMBER(L18/F18*100),L18/F18*100,0)</f>
        <v>29.274465633156822</v>
      </c>
    </row>
    <row r="19" spans="1:16" x14ac:dyDescent="0.2">
      <c r="A19" s="189" t="s">
        <v>148</v>
      </c>
      <c r="B19" s="52">
        <v>2249628.2953478754</v>
      </c>
      <c r="C19" s="67">
        <f t="shared" si="12"/>
        <v>31.924847259154166</v>
      </c>
      <c r="D19" s="52">
        <v>1040325.0300336798</v>
      </c>
      <c r="E19" s="67">
        <f t="shared" si="13"/>
        <v>32.7512329315716</v>
      </c>
      <c r="F19" s="52">
        <v>1209303.2653141643</v>
      </c>
      <c r="G19" s="67">
        <f t="shared" si="14"/>
        <v>31.246594393740917</v>
      </c>
      <c r="H19" s="52">
        <v>1294161.9810145351</v>
      </c>
      <c r="I19" s="67">
        <f t="shared" si="15"/>
        <v>32.922422972991896</v>
      </c>
      <c r="J19" s="52">
        <v>833013.14967004489</v>
      </c>
      <c r="K19" s="67">
        <f t="shared" si="16"/>
        <v>35.482916429025089</v>
      </c>
      <c r="L19" s="52">
        <v>461148.83134449041</v>
      </c>
      <c r="M19" s="67">
        <f t="shared" si="17"/>
        <v>29.125834815776741</v>
      </c>
      <c r="N19" s="79">
        <f t="shared" si="18"/>
        <v>57.527813981127487</v>
      </c>
      <c r="O19" s="79">
        <f t="shared" si="19"/>
        <v>80.072393302223702</v>
      </c>
      <c r="P19" s="79">
        <f t="shared" si="20"/>
        <v>38.13343142050384</v>
      </c>
    </row>
    <row r="20" spans="1:16" x14ac:dyDescent="0.2">
      <c r="A20" s="189" t="s">
        <v>149</v>
      </c>
      <c r="B20" s="52">
        <v>930826.74013448169</v>
      </c>
      <c r="C20" s="67">
        <f t="shared" si="12"/>
        <v>13.209516240963909</v>
      </c>
      <c r="D20" s="52">
        <v>435453.34455711901</v>
      </c>
      <c r="E20" s="67">
        <f t="shared" si="13"/>
        <v>13.708825133199381</v>
      </c>
      <c r="F20" s="52">
        <v>495373.39557735401</v>
      </c>
      <c r="G20" s="67">
        <f t="shared" si="14"/>
        <v>12.799710386157386</v>
      </c>
      <c r="H20" s="52">
        <v>507920.48234997079</v>
      </c>
      <c r="I20" s="67">
        <f t="shared" si="15"/>
        <v>12.921081906194548</v>
      </c>
      <c r="J20" s="52">
        <v>309012.92429084203</v>
      </c>
      <c r="K20" s="67">
        <f t="shared" si="16"/>
        <v>13.162673089186763</v>
      </c>
      <c r="L20" s="52">
        <v>198907.55805913004</v>
      </c>
      <c r="M20" s="67">
        <f t="shared" si="17"/>
        <v>12.562861024171085</v>
      </c>
      <c r="N20" s="79">
        <f t="shared" si="18"/>
        <v>54.566597676017416</v>
      </c>
      <c r="O20" s="79">
        <f t="shared" si="19"/>
        <v>70.96349773248977</v>
      </c>
      <c r="P20" s="79">
        <f t="shared" si="20"/>
        <v>40.153056226869985</v>
      </c>
    </row>
    <row r="21" spans="1:16" x14ac:dyDescent="0.2">
      <c r="A21" s="189" t="s">
        <v>150</v>
      </c>
      <c r="B21" s="52">
        <v>1498511.8940652958</v>
      </c>
      <c r="C21" s="67">
        <f t="shared" si="12"/>
        <v>21.265630163432213</v>
      </c>
      <c r="D21" s="52">
        <v>602783.02843035513</v>
      </c>
      <c r="E21" s="67">
        <f t="shared" si="13"/>
        <v>18.976653258723939</v>
      </c>
      <c r="F21" s="52">
        <v>895728.86563493928</v>
      </c>
      <c r="G21" s="67">
        <f t="shared" si="14"/>
        <v>23.14429916303045</v>
      </c>
      <c r="H21" s="52">
        <v>872888.42319170316</v>
      </c>
      <c r="I21" s="67">
        <f t="shared" si="15"/>
        <v>22.205568003177522</v>
      </c>
      <c r="J21" s="52">
        <v>441427.76336634025</v>
      </c>
      <c r="K21" s="67">
        <f t="shared" si="16"/>
        <v>18.802997819642417</v>
      </c>
      <c r="L21" s="52">
        <v>431460.65982535534</v>
      </c>
      <c r="M21" s="67">
        <f t="shared" si="17"/>
        <v>27.25075084965729</v>
      </c>
      <c r="N21" s="79">
        <f t="shared" si="18"/>
        <v>58.250350007143027</v>
      </c>
      <c r="O21" s="79">
        <f t="shared" si="19"/>
        <v>73.231617770629114</v>
      </c>
      <c r="P21" s="79">
        <f t="shared" si="20"/>
        <v>48.168667593347408</v>
      </c>
    </row>
    <row r="22" spans="1:16" x14ac:dyDescent="0.2">
      <c r="A22" s="189" t="s">
        <v>38</v>
      </c>
      <c r="B22" s="52">
        <v>711685.17499225028</v>
      </c>
      <c r="C22" s="67">
        <f t="shared" si="12"/>
        <v>10.099642040961516</v>
      </c>
      <c r="D22" s="52">
        <v>299331.69229627366</v>
      </c>
      <c r="E22" s="67">
        <f t="shared" si="13"/>
        <v>9.4234798694398361</v>
      </c>
      <c r="F22" s="52">
        <v>412353.48269597034</v>
      </c>
      <c r="G22" s="67">
        <f t="shared" si="14"/>
        <v>10.654599545218423</v>
      </c>
      <c r="H22" s="52">
        <v>494607.13755988388</v>
      </c>
      <c r="I22" s="67">
        <f t="shared" si="15"/>
        <v>12.582401296816027</v>
      </c>
      <c r="J22" s="52">
        <v>222134.61588535778</v>
      </c>
      <c r="K22" s="67">
        <f t="shared" si="16"/>
        <v>9.4620163133988715</v>
      </c>
      <c r="L22" s="52">
        <v>272472.521674524</v>
      </c>
      <c r="M22" s="67">
        <f t="shared" si="17"/>
        <v>17.209172221021934</v>
      </c>
      <c r="N22" s="79">
        <f t="shared" si="18"/>
        <v>69.498024539469966</v>
      </c>
      <c r="O22" s="79">
        <f t="shared" si="19"/>
        <v>74.210189432762292</v>
      </c>
      <c r="P22" s="79">
        <f t="shared" si="20"/>
        <v>66.077414914285796</v>
      </c>
    </row>
    <row r="23" spans="1:16" x14ac:dyDescent="0.2">
      <c r="A23" s="189" t="s">
        <v>151</v>
      </c>
      <c r="B23" s="52">
        <v>57439.675540900913</v>
      </c>
      <c r="C23" s="67">
        <f t="shared" si="12"/>
        <v>0.81513593692377939</v>
      </c>
      <c r="D23" s="52">
        <v>34438.452551007766</v>
      </c>
      <c r="E23" s="67">
        <f t="shared" si="13"/>
        <v>1.0841821053410745</v>
      </c>
      <c r="F23" s="52">
        <v>23001.222989893133</v>
      </c>
      <c r="G23" s="67">
        <f t="shared" si="14"/>
        <v>0.59431732795203041</v>
      </c>
      <c r="H23" s="52">
        <v>36840.739597634856</v>
      </c>
      <c r="I23" s="67">
        <f t="shared" si="15"/>
        <v>0.93719830242607294</v>
      </c>
      <c r="J23" s="52">
        <v>26085.684495063386</v>
      </c>
      <c r="K23" s="67">
        <f t="shared" si="16"/>
        <v>1.1111423190604817</v>
      </c>
      <c r="L23" s="52">
        <v>10755.055102571476</v>
      </c>
      <c r="M23" s="67">
        <f t="shared" si="17"/>
        <v>0.67928169185376841</v>
      </c>
      <c r="N23" s="79">
        <f t="shared" si="18"/>
        <v>64.138140145659023</v>
      </c>
      <c r="O23" s="79">
        <f t="shared" si="19"/>
        <v>75.745809009354133</v>
      </c>
      <c r="P23" s="79">
        <f t="shared" si="20"/>
        <v>46.758622823218168</v>
      </c>
    </row>
    <row r="24" spans="1:16" x14ac:dyDescent="0.2">
      <c r="A24" s="126"/>
      <c r="B24" s="52"/>
      <c r="C24" s="67"/>
      <c r="D24" s="78"/>
      <c r="E24" s="67"/>
      <c r="F24" s="78"/>
      <c r="G24" s="67"/>
      <c r="H24" s="78"/>
      <c r="I24" s="67"/>
      <c r="J24" s="78"/>
      <c r="K24" s="67"/>
      <c r="L24" s="78"/>
      <c r="M24" s="67"/>
      <c r="N24" s="90"/>
      <c r="O24" s="90"/>
      <c r="P24" s="90"/>
    </row>
    <row r="25" spans="1:16" x14ac:dyDescent="0.2">
      <c r="A25" s="122" t="s">
        <v>28</v>
      </c>
      <c r="B25" s="63"/>
      <c r="C25" s="19"/>
      <c r="D25" s="63"/>
      <c r="E25" s="19"/>
      <c r="F25" s="63"/>
      <c r="G25" s="19"/>
      <c r="H25" s="63"/>
      <c r="I25" s="19"/>
      <c r="J25" s="63"/>
      <c r="K25" s="19"/>
      <c r="L25" s="63"/>
      <c r="M25" s="19"/>
      <c r="N25" s="19"/>
      <c r="O25" s="19"/>
      <c r="P25" s="19"/>
    </row>
    <row r="26" spans="1:16" x14ac:dyDescent="0.2">
      <c r="A26" s="126" t="s">
        <v>39</v>
      </c>
      <c r="B26" s="52">
        <v>766131.30295657623</v>
      </c>
      <c r="C26" s="67">
        <f>IF(ISNUMBER(B26/B$7*100),B26/B$7*100,0)</f>
        <v>10.872296049051631</v>
      </c>
      <c r="D26" s="52">
        <v>385798.82402191107</v>
      </c>
      <c r="E26" s="67">
        <f>IF(ISNUMBER(D26/D$7*100),D26/D$7*100,0)</f>
        <v>12.145614866018315</v>
      </c>
      <c r="F26" s="52">
        <v>380332.47893466183</v>
      </c>
      <c r="G26" s="67">
        <f>IF(ISNUMBER(F26/F$7*100),F26/F$7*100,0)</f>
        <v>9.8272245225022417</v>
      </c>
      <c r="H26" s="52">
        <v>239275.08953000949</v>
      </c>
      <c r="I26" s="67">
        <f>IF(ISNUMBER(H26/H$7*100),H26/H$7*100,0)</f>
        <v>6.0869626986198737</v>
      </c>
      <c r="J26" s="52">
        <v>171882.56520483404</v>
      </c>
      <c r="K26" s="67">
        <f>IF(ISNUMBER(J26/J$7*100),J26/J$7*100,0)</f>
        <v>7.3214867006425353</v>
      </c>
      <c r="L26" s="52">
        <v>67392.524325175604</v>
      </c>
      <c r="M26" s="67">
        <f>IF(ISNUMBER(L26/L$7*100),L26/L$7*100,0)</f>
        <v>4.2564642863574118</v>
      </c>
      <c r="N26" s="79">
        <f>IF(ISNUMBER(H26/B26*100),H26/B26*100,0)</f>
        <v>31.231603330476553</v>
      </c>
      <c r="O26" s="79">
        <f>IF(ISNUMBER(J26/D26*100),J26/D26*100,0)</f>
        <v>44.552381838020359</v>
      </c>
      <c r="P26" s="79">
        <f>IF(ISNUMBER(L26/F26*100),L26/F26*100,0)</f>
        <v>17.719371354754355</v>
      </c>
    </row>
    <row r="27" spans="1:16" x14ac:dyDescent="0.2">
      <c r="A27" s="126" t="s">
        <v>40</v>
      </c>
      <c r="B27" s="52">
        <v>963408.26586769021</v>
      </c>
      <c r="C27" s="67">
        <f t="shared" ref="C27:C32" si="21">IF(ISNUMBER(B27/B$7*100),B27/B$7*100,0)</f>
        <v>13.671886062082306</v>
      </c>
      <c r="D27" s="52">
        <v>436375.08893441351</v>
      </c>
      <c r="E27" s="67">
        <f t="shared" ref="E27:E32" si="22">IF(ISNUMBER(D27/D$7*100),D27/D$7*100,0)</f>
        <v>13.7378432418987</v>
      </c>
      <c r="F27" s="52">
        <v>527033.17693326809</v>
      </c>
      <c r="G27" s="67">
        <f t="shared" ref="G27:G32" si="23">IF(ISNUMBER(F27/F$7*100),F27/F$7*100,0)</f>
        <v>13.617751960175436</v>
      </c>
      <c r="H27" s="52">
        <v>558227.62551693292</v>
      </c>
      <c r="I27" s="67">
        <f t="shared" ref="I27:I32" si="24">IF(ISNUMBER(H27/H$7*100),H27/H$7*100,0)</f>
        <v>14.200854508235608</v>
      </c>
      <c r="J27" s="52">
        <v>336318.71666616411</v>
      </c>
      <c r="K27" s="67">
        <f t="shared" ref="K27:K32" si="25">IF(ISNUMBER(J27/J$7*100),J27/J$7*100,0)</f>
        <v>14.325786959916941</v>
      </c>
      <c r="L27" s="52">
        <v>221908.9088507694</v>
      </c>
      <c r="M27" s="67">
        <f t="shared" ref="M27:M32" si="26">IF(ISNUMBER(L27/L$7*100),L27/L$7*100,0)</f>
        <v>14.015610111149829</v>
      </c>
      <c r="N27" s="79">
        <f t="shared" ref="N27:N32" si="27">IF(ISNUMBER(H27/B27*100),H27/B27*100,0)</f>
        <v>57.942997303865482</v>
      </c>
      <c r="O27" s="79">
        <f t="shared" ref="O27:O32" si="28">IF(ISNUMBER(J27/D27*100),J27/D27*100,0)</f>
        <v>77.071016470583245</v>
      </c>
      <c r="P27" s="79">
        <f t="shared" ref="P27:P32" si="29">IF(ISNUMBER(L27/F27*100),L27/F27*100,0)</f>
        <v>42.105301632437282</v>
      </c>
    </row>
    <row r="28" spans="1:16" x14ac:dyDescent="0.2">
      <c r="A28" s="126" t="s">
        <v>41</v>
      </c>
      <c r="B28" s="52">
        <v>735854.54542695463</v>
      </c>
      <c r="C28" s="67">
        <f t="shared" si="21"/>
        <v>10.442633574751117</v>
      </c>
      <c r="D28" s="52">
        <v>335515.83764052822</v>
      </c>
      <c r="E28" s="67">
        <f t="shared" si="22"/>
        <v>10.562619406014436</v>
      </c>
      <c r="F28" s="52">
        <v>400338.70778642234</v>
      </c>
      <c r="G28" s="67">
        <f t="shared" si="23"/>
        <v>10.344155664763663</v>
      </c>
      <c r="H28" s="52">
        <v>507600.12412239751</v>
      </c>
      <c r="I28" s="67">
        <f t="shared" si="24"/>
        <v>12.912932254739962</v>
      </c>
      <c r="J28" s="52">
        <v>296860.28397981415</v>
      </c>
      <c r="K28" s="67">
        <f t="shared" si="25"/>
        <v>12.645020851981378</v>
      </c>
      <c r="L28" s="52">
        <v>210739.84014258414</v>
      </c>
      <c r="M28" s="67">
        <f t="shared" si="26"/>
        <v>13.310179612080319</v>
      </c>
      <c r="N28" s="79">
        <f t="shared" si="27"/>
        <v>68.981040788146487</v>
      </c>
      <c r="O28" s="79">
        <f t="shared" si="28"/>
        <v>88.478769308610211</v>
      </c>
      <c r="P28" s="79">
        <f t="shared" si="29"/>
        <v>52.640385764299424</v>
      </c>
    </row>
    <row r="29" spans="1:16" x14ac:dyDescent="0.2">
      <c r="A29" s="126" t="s">
        <v>46</v>
      </c>
      <c r="B29" s="52">
        <v>765067.74405447533</v>
      </c>
      <c r="C29" s="67">
        <f t="shared" si="21"/>
        <v>10.857202908744453</v>
      </c>
      <c r="D29" s="52">
        <v>331410.19665505725</v>
      </c>
      <c r="E29" s="67">
        <f t="shared" si="22"/>
        <v>10.433366720203145</v>
      </c>
      <c r="F29" s="52">
        <v>433657.547399414</v>
      </c>
      <c r="G29" s="67">
        <f t="shared" si="23"/>
        <v>11.205064831983012</v>
      </c>
      <c r="H29" s="52">
        <v>537634.07639740128</v>
      </c>
      <c r="I29" s="67">
        <f t="shared" si="24"/>
        <v>13.676971451420103</v>
      </c>
      <c r="J29" s="52">
        <v>301132.69128982315</v>
      </c>
      <c r="K29" s="67">
        <f t="shared" si="25"/>
        <v>12.827007740894059</v>
      </c>
      <c r="L29" s="52">
        <v>236501.38510757807</v>
      </c>
      <c r="M29" s="67">
        <f t="shared" si="26"/>
        <v>14.937260615542963</v>
      </c>
      <c r="N29" s="79">
        <f t="shared" si="27"/>
        <v>70.272741280165647</v>
      </c>
      <c r="O29" s="79">
        <f t="shared" si="28"/>
        <v>90.864039287014478</v>
      </c>
      <c r="P29" s="79">
        <f t="shared" si="29"/>
        <v>54.53643930005255</v>
      </c>
    </row>
    <row r="30" spans="1:16" x14ac:dyDescent="0.2">
      <c r="A30" s="126" t="s">
        <v>47</v>
      </c>
      <c r="B30" s="52">
        <v>1037244.6366942488</v>
      </c>
      <c r="C30" s="67">
        <f t="shared" si="21"/>
        <v>14.719710214046769</v>
      </c>
      <c r="D30" s="52">
        <v>450401.54511041043</v>
      </c>
      <c r="E30" s="67">
        <f t="shared" si="22"/>
        <v>14.1794203645886</v>
      </c>
      <c r="F30" s="52">
        <v>586843.09158383077</v>
      </c>
      <c r="G30" s="67">
        <f t="shared" si="23"/>
        <v>15.163151032032641</v>
      </c>
      <c r="H30" s="52">
        <v>731939.28593608155</v>
      </c>
      <c r="I30" s="67">
        <f t="shared" si="24"/>
        <v>18.619937160607016</v>
      </c>
      <c r="J30" s="52">
        <v>417664.48631534178</v>
      </c>
      <c r="K30" s="67">
        <f t="shared" si="25"/>
        <v>17.790780456670014</v>
      </c>
      <c r="L30" s="52">
        <v>314274.79962073604</v>
      </c>
      <c r="M30" s="67">
        <f t="shared" si="26"/>
        <v>19.849374601747552</v>
      </c>
      <c r="N30" s="79">
        <f t="shared" si="27"/>
        <v>70.565733486828066</v>
      </c>
      <c r="O30" s="79">
        <f t="shared" si="28"/>
        <v>92.731583816604456</v>
      </c>
      <c r="P30" s="79">
        <f t="shared" si="29"/>
        <v>53.553463289912784</v>
      </c>
    </row>
    <row r="31" spans="1:16" x14ac:dyDescent="0.2">
      <c r="A31" s="126" t="s">
        <v>48</v>
      </c>
      <c r="B31" s="52">
        <v>1391794.6889233228</v>
      </c>
      <c r="C31" s="67">
        <f t="shared" si="21"/>
        <v>19.751188652749459</v>
      </c>
      <c r="D31" s="52">
        <v>609980.88971926633</v>
      </c>
      <c r="E31" s="67">
        <f t="shared" si="22"/>
        <v>19.203254392866256</v>
      </c>
      <c r="F31" s="52">
        <v>781813.79920405615</v>
      </c>
      <c r="G31" s="67">
        <f t="shared" si="23"/>
        <v>20.200903591219813</v>
      </c>
      <c r="H31" s="52">
        <v>904355.66649386915</v>
      </c>
      <c r="I31" s="67">
        <f t="shared" si="24"/>
        <v>23.006068952043147</v>
      </c>
      <c r="J31" s="52">
        <v>521392.94323545042</v>
      </c>
      <c r="K31" s="67">
        <f t="shared" si="25"/>
        <v>22.209183899239701</v>
      </c>
      <c r="L31" s="52">
        <v>382962.72325841163</v>
      </c>
      <c r="M31" s="67">
        <f t="shared" si="26"/>
        <v>24.187655394689926</v>
      </c>
      <c r="N31" s="79">
        <f t="shared" si="27"/>
        <v>64.977663278300682</v>
      </c>
      <c r="O31" s="79">
        <f t="shared" si="28"/>
        <v>85.476930838835457</v>
      </c>
      <c r="P31" s="79">
        <f t="shared" si="29"/>
        <v>48.983878725125571</v>
      </c>
    </row>
    <row r="32" spans="1:16" x14ac:dyDescent="0.2">
      <c r="A32" s="126" t="s">
        <v>77</v>
      </c>
      <c r="B32" s="52">
        <v>1387136.430616302</v>
      </c>
      <c r="C32" s="67">
        <f t="shared" si="21"/>
        <v>19.685082538573681</v>
      </c>
      <c r="D32" s="52">
        <v>626963.01222544978</v>
      </c>
      <c r="E32" s="67">
        <f t="shared" si="22"/>
        <v>19.737881008410145</v>
      </c>
      <c r="F32" s="52">
        <v>760173.418390851</v>
      </c>
      <c r="G32" s="67">
        <f t="shared" si="23"/>
        <v>19.64174839732339</v>
      </c>
      <c r="H32" s="52">
        <v>451912.04240810976</v>
      </c>
      <c r="I32" s="67">
        <f t="shared" si="24"/>
        <v>11.496272974334378</v>
      </c>
      <c r="J32" s="52">
        <v>302393.97917789948</v>
      </c>
      <c r="K32" s="67">
        <f t="shared" si="25"/>
        <v>12.880733390655147</v>
      </c>
      <c r="L32" s="52">
        <v>149518.06323020978</v>
      </c>
      <c r="M32" s="67">
        <f t="shared" si="26"/>
        <v>9.443455378432418</v>
      </c>
      <c r="N32" s="79">
        <f t="shared" si="27"/>
        <v>32.578773971593129</v>
      </c>
      <c r="O32" s="79">
        <f t="shared" si="28"/>
        <v>48.231550072552217</v>
      </c>
      <c r="P32" s="79">
        <f t="shared" si="29"/>
        <v>19.668941272205011</v>
      </c>
    </row>
    <row r="33" spans="1:16" x14ac:dyDescent="0.2">
      <c r="A33" s="118"/>
      <c r="B33" s="119"/>
      <c r="C33" s="120"/>
      <c r="D33" s="119"/>
      <c r="E33" s="120"/>
      <c r="F33" s="119"/>
      <c r="G33" s="120"/>
      <c r="H33" s="119"/>
      <c r="I33" s="120"/>
      <c r="J33" s="119"/>
      <c r="K33" s="120"/>
      <c r="L33" s="119"/>
      <c r="M33" s="120"/>
      <c r="N33" s="119"/>
      <c r="O33" s="121"/>
      <c r="P33" s="121"/>
    </row>
    <row r="34" spans="1:16" x14ac:dyDescent="0.2">
      <c r="A34" s="2" t="s">
        <v>146</v>
      </c>
      <c r="O34" s="53"/>
      <c r="P34" s="53"/>
    </row>
    <row r="35" spans="1:16" x14ac:dyDescent="0.2">
      <c r="A35" s="2" t="s">
        <v>73</v>
      </c>
    </row>
    <row r="36" spans="1:16" x14ac:dyDescent="0.2">
      <c r="A36" s="2" t="s">
        <v>74</v>
      </c>
    </row>
    <row r="37" spans="1:16" x14ac:dyDescent="0.2">
      <c r="A37" s="2" t="s">
        <v>143</v>
      </c>
    </row>
    <row r="38" spans="1:16" x14ac:dyDescent="0.2">
      <c r="A38" s="2" t="s">
        <v>152</v>
      </c>
      <c r="B38" s="7"/>
    </row>
    <row r="39" spans="1:16" x14ac:dyDescent="0.2">
      <c r="A39" s="2"/>
      <c r="G39" s="68"/>
    </row>
    <row r="40" spans="1:16" x14ac:dyDescent="0.2">
      <c r="A40" s="2"/>
    </row>
  </sheetData>
  <mergeCells count="6">
    <mergeCell ref="A4:A5"/>
    <mergeCell ref="B4:G4"/>
    <mergeCell ref="H4:M4"/>
    <mergeCell ref="N4:P4"/>
    <mergeCell ref="A1:P1"/>
    <mergeCell ref="A2:P2"/>
  </mergeCells>
  <phoneticPr fontId="0" type="noConversion"/>
  <printOptions horizontalCentered="1"/>
  <pageMargins left="1.1705511811023621" right="0.31496062992125984" top="0.55118110236220474" bottom="0.39370078740157483" header="0.19685039370078741" footer="0.19685039370078741"/>
  <pageSetup paperSize="9" scale="95" firstPageNumber="13" orientation="landscape" useFirstPageNumber="1" r:id="rId1"/>
  <headerFooter alignWithMargins="0">
    <oddFooter>&amp;L&amp;Z&amp;F+&amp;F+&amp;A&amp;C&amp;P&amp;R&amp;D+&amp;T</oddFooter>
  </headerFooter>
  <ignoredErrors>
    <ignoredError sqref="C10:P10 C11:C14 E11:E14 G11:G14 I11:I14 K11:K14 M11:P14 C15:P16 C24:P25 M17:P17 K17 I17 G17 E17 C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T58"/>
  <sheetViews>
    <sheetView topLeftCell="G1" zoomScaleNormal="100" workbookViewId="0">
      <selection activeCell="R7" sqref="R7"/>
    </sheetView>
  </sheetViews>
  <sheetFormatPr baseColWidth="10" defaultRowHeight="11.25" x14ac:dyDescent="0.2"/>
  <cols>
    <col min="1" max="1" width="28.6640625" customWidth="1"/>
    <col min="2" max="2" width="11.6640625" customWidth="1"/>
    <col min="3" max="3" width="12" style="15" bestFit="1" customWidth="1"/>
    <col min="4" max="4" width="6.5" bestFit="1" customWidth="1"/>
    <col min="5" max="5" width="11.6640625" customWidth="1"/>
    <col min="6" max="6" width="12" style="15" bestFit="1" customWidth="1"/>
    <col min="7" max="7" width="6.5" bestFit="1" customWidth="1"/>
    <col min="8" max="8" width="11" bestFit="1" customWidth="1"/>
    <col min="9" max="9" width="8" style="15" bestFit="1" customWidth="1"/>
    <col min="10" max="10" width="6.5" bestFit="1" customWidth="1"/>
    <col min="11" max="11" width="11" bestFit="1" customWidth="1"/>
    <col min="12" max="12" width="8.6640625" style="15" bestFit="1" customWidth="1"/>
    <col min="13" max="13" width="6.5" bestFit="1" customWidth="1"/>
    <col min="14" max="14" width="9.6640625" bestFit="1" customWidth="1"/>
    <col min="15" max="15" width="7.33203125" style="15" customWidth="1"/>
    <col min="16" max="16" width="6.1640625" customWidth="1"/>
    <col min="17" max="17" width="7.1640625" bestFit="1" customWidth="1"/>
    <col min="18" max="18" width="6.6640625" bestFit="1" customWidth="1"/>
  </cols>
  <sheetData>
    <row r="1" spans="1:20" x14ac:dyDescent="0.2">
      <c r="A1" s="196" t="s">
        <v>135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</row>
    <row r="2" spans="1:20" x14ac:dyDescent="0.2">
      <c r="A2" s="196" t="s">
        <v>59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</row>
    <row r="3" spans="1:20" ht="13.5" customHeight="1" x14ac:dyDescent="0.2">
      <c r="A3" s="198" t="s">
        <v>31</v>
      </c>
      <c r="B3" s="201" t="s">
        <v>22</v>
      </c>
      <c r="C3" s="202"/>
      <c r="D3" s="202"/>
      <c r="E3" s="204" t="s">
        <v>142</v>
      </c>
      <c r="F3" s="202"/>
      <c r="G3" s="202"/>
      <c r="H3" s="205" t="s">
        <v>131</v>
      </c>
      <c r="I3" s="205"/>
      <c r="J3" s="205"/>
      <c r="K3" s="205"/>
      <c r="L3" s="205"/>
      <c r="M3" s="205"/>
      <c r="N3" s="205"/>
      <c r="O3" s="205"/>
      <c r="P3" s="205"/>
      <c r="Q3" s="198" t="s">
        <v>136</v>
      </c>
      <c r="R3" s="206" t="s">
        <v>23</v>
      </c>
    </row>
    <row r="4" spans="1:20" ht="15.75" customHeight="1" x14ac:dyDescent="0.35">
      <c r="A4" s="199"/>
      <c r="B4" s="203"/>
      <c r="C4" s="203"/>
      <c r="D4" s="203"/>
      <c r="E4" s="203"/>
      <c r="F4" s="203"/>
      <c r="G4" s="203"/>
      <c r="H4" s="201" t="s">
        <v>0</v>
      </c>
      <c r="I4" s="201"/>
      <c r="J4" s="201"/>
      <c r="K4" s="201" t="s">
        <v>24</v>
      </c>
      <c r="L4" s="201"/>
      <c r="M4" s="201"/>
      <c r="N4" s="201" t="s">
        <v>25</v>
      </c>
      <c r="O4" s="201"/>
      <c r="P4" s="201"/>
      <c r="Q4" s="199"/>
      <c r="R4" s="207"/>
    </row>
    <row r="5" spans="1:20" x14ac:dyDescent="0.2">
      <c r="A5" s="200"/>
      <c r="B5" s="127" t="s">
        <v>5</v>
      </c>
      <c r="C5" s="128" t="s">
        <v>71</v>
      </c>
      <c r="D5" s="127" t="s">
        <v>26</v>
      </c>
      <c r="E5" s="127" t="s">
        <v>5</v>
      </c>
      <c r="F5" s="128" t="s">
        <v>71</v>
      </c>
      <c r="G5" s="127" t="s">
        <v>26</v>
      </c>
      <c r="H5" s="127" t="s">
        <v>5</v>
      </c>
      <c r="I5" s="128" t="s">
        <v>71</v>
      </c>
      <c r="J5" s="127" t="s">
        <v>26</v>
      </c>
      <c r="K5" s="127" t="s">
        <v>5</v>
      </c>
      <c r="L5" s="128" t="s">
        <v>71</v>
      </c>
      <c r="M5" s="127" t="s">
        <v>26</v>
      </c>
      <c r="N5" s="127" t="s">
        <v>5</v>
      </c>
      <c r="O5" s="128" t="s">
        <v>71</v>
      </c>
      <c r="P5" s="127" t="s">
        <v>26</v>
      </c>
      <c r="Q5" s="200"/>
      <c r="R5" s="208"/>
    </row>
    <row r="6" spans="1:20" x14ac:dyDescent="0.2">
      <c r="A6" s="9"/>
      <c r="B6" s="9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20" ht="12" customHeight="1" x14ac:dyDescent="0.2">
      <c r="A7" s="136" t="s">
        <v>57</v>
      </c>
      <c r="B7" s="70">
        <v>9898279.0000010226</v>
      </c>
      <c r="C7" s="69">
        <f>SUM(C10,C14)</f>
        <v>99.999999999994316</v>
      </c>
      <c r="D7" s="69">
        <v>6.5046105266907022</v>
      </c>
      <c r="E7" s="70">
        <v>7046637.6145399343</v>
      </c>
      <c r="F7" s="69">
        <f>SUM(F10,F14)</f>
        <v>99.999999999996135</v>
      </c>
      <c r="G7" s="69">
        <v>7.3765450680541482</v>
      </c>
      <c r="H7" s="70">
        <v>3930943.9104048787</v>
      </c>
      <c r="I7" s="69">
        <f>SUM(I10,I14)</f>
        <v>99.999999999999204</v>
      </c>
      <c r="J7" s="69">
        <v>7.7784834513287491</v>
      </c>
      <c r="K7" s="70">
        <v>3724970.5288531655</v>
      </c>
      <c r="L7" s="69">
        <f>SUM(L10,L14)</f>
        <v>99.999999999999176</v>
      </c>
      <c r="M7" s="69">
        <v>7.7269705080447508</v>
      </c>
      <c r="N7" s="70">
        <v>205973.38155169802</v>
      </c>
      <c r="O7" s="69">
        <f>SUM(O10,O14)</f>
        <v>100</v>
      </c>
      <c r="P7" s="69">
        <v>8.6650436562798099</v>
      </c>
      <c r="Q7" s="69">
        <f>IF(ISNUMBER(N7/H7*100),N7/H7*100,0)</f>
        <v>5.2397944678504258</v>
      </c>
      <c r="R7" s="69">
        <v>2.8171882284201422</v>
      </c>
      <c r="S7" s="18"/>
      <c r="T7" s="7"/>
    </row>
    <row r="8" spans="1:20" ht="12" customHeight="1" x14ac:dyDescent="0.2">
      <c r="A8" s="135"/>
      <c r="B8" s="1"/>
      <c r="C8" s="69"/>
      <c r="D8" s="176"/>
      <c r="E8" s="1"/>
      <c r="F8" s="69"/>
      <c r="G8" s="176"/>
      <c r="H8" s="1"/>
      <c r="I8" s="69"/>
      <c r="J8" s="176"/>
      <c r="K8" s="1"/>
      <c r="L8" s="69"/>
      <c r="M8" s="176"/>
      <c r="N8" s="1"/>
      <c r="O8" s="69"/>
      <c r="P8" s="176"/>
      <c r="Q8" s="69"/>
      <c r="R8" s="69"/>
    </row>
    <row r="9" spans="1:20" x14ac:dyDescent="0.2">
      <c r="A9" s="136" t="s">
        <v>34</v>
      </c>
      <c r="B9" s="81"/>
      <c r="C9" s="69"/>
      <c r="D9" s="165"/>
      <c r="E9" s="81"/>
      <c r="F9" s="69"/>
      <c r="G9" s="165"/>
      <c r="H9" s="81"/>
      <c r="I9" s="69"/>
      <c r="J9" s="165"/>
      <c r="K9" s="81"/>
      <c r="L9" s="69"/>
      <c r="M9" s="165"/>
      <c r="N9" s="81"/>
      <c r="O9" s="69"/>
      <c r="P9" s="165"/>
      <c r="Q9" s="69"/>
      <c r="R9" s="69"/>
      <c r="S9" s="7"/>
    </row>
    <row r="10" spans="1:20" x14ac:dyDescent="0.2">
      <c r="A10" s="133" t="s">
        <v>55</v>
      </c>
      <c r="B10" s="73">
        <v>5522187.0000001648</v>
      </c>
      <c r="C10" s="71">
        <f>IF(ISNUMBER(B10/B$7*100),B10/B$7*100,0)</f>
        <v>55.789364999709491</v>
      </c>
      <c r="D10" s="72">
        <v>7.3309412349083507</v>
      </c>
      <c r="E10" s="73">
        <v>4051729.2267843727</v>
      </c>
      <c r="F10" s="71">
        <f>IF(ISNUMBER(E10/E$7*100),E10/E$7*100,0)</f>
        <v>57.498759669776277</v>
      </c>
      <c r="G10" s="72">
        <v>8.2715501984013589</v>
      </c>
      <c r="H10" s="73">
        <v>2359842.9281363063</v>
      </c>
      <c r="I10" s="71">
        <f>IF(ISNUMBER(H10/H$7*100),H10/H$7*100,0)</f>
        <v>60.032475199913179</v>
      </c>
      <c r="J10" s="72">
        <v>8.7262649512220545</v>
      </c>
      <c r="K10" s="73">
        <v>2225575.0887158769</v>
      </c>
      <c r="L10" s="71">
        <f>IF(ISNUMBER(K10/K$7*100),K10/K$7*100,0)</f>
        <v>59.747454952377346</v>
      </c>
      <c r="M10" s="72">
        <v>8.6782025774178102</v>
      </c>
      <c r="N10" s="73">
        <v>134267.83942041054</v>
      </c>
      <c r="O10" s="71">
        <f>IF(ISNUMBER(N10/N$7*100),N10/N$7*100,0)</f>
        <v>65.186986011932888</v>
      </c>
      <c r="P10" s="72">
        <v>9.5039782944473448</v>
      </c>
      <c r="Q10" s="72">
        <f t="shared" ref="Q10:Q14" si="0">IF(ISNUMBER(N10/H10*100),N10/H10*100,0)</f>
        <v>5.6896939122320749</v>
      </c>
      <c r="R10" s="72">
        <v>2.9346218439308065</v>
      </c>
      <c r="S10" s="7"/>
    </row>
    <row r="11" spans="1:20" x14ac:dyDescent="0.2">
      <c r="A11" s="134" t="s">
        <v>50</v>
      </c>
      <c r="B11" s="73">
        <v>1154385.8767847896</v>
      </c>
      <c r="C11" s="71">
        <f>IF(ISNUMBER(B11/B$7*100),B11/B$7*100,0)</f>
        <v>11.662490790415893</v>
      </c>
      <c r="D11" s="72">
        <v>8.5620562928928159</v>
      </c>
      <c r="E11" s="73">
        <v>905943.34623767226</v>
      </c>
      <c r="F11" s="71">
        <f>IF(ISNUMBER(E11/E$7*100),E11/E$7*100,0)</f>
        <v>12.856391882113552</v>
      </c>
      <c r="G11" s="72">
        <v>9.5518249315766148</v>
      </c>
      <c r="H11" s="73">
        <v>540226.98206179938</v>
      </c>
      <c r="I11" s="71">
        <f>IF(ISNUMBER(H11/H$7*100),H11/H$7*100,0)</f>
        <v>13.742932852129075</v>
      </c>
      <c r="J11" s="72">
        <v>9.985880917621877</v>
      </c>
      <c r="K11" s="73">
        <v>498595.11149579758</v>
      </c>
      <c r="L11" s="71">
        <f>IF(ISNUMBER(K11/K$7*100),K11/K$7*100,0)</f>
        <v>13.385209564310399</v>
      </c>
      <c r="M11" s="72">
        <v>9.9563302579188502</v>
      </c>
      <c r="N11" s="73">
        <v>41631.870565999139</v>
      </c>
      <c r="O11" s="71">
        <f>IF(ISNUMBER(N11/N$7*100),N11/N$7*100,0)</f>
        <v>20.212257648229077</v>
      </c>
      <c r="P11" s="72">
        <v>10.329046474857766</v>
      </c>
      <c r="Q11" s="72">
        <f t="shared" si="0"/>
        <v>7.706366388274299</v>
      </c>
      <c r="R11" s="72">
        <v>3.5561131936559147</v>
      </c>
      <c r="S11" s="7"/>
    </row>
    <row r="12" spans="1:20" x14ac:dyDescent="0.2">
      <c r="A12" s="134" t="s">
        <v>51</v>
      </c>
      <c r="B12" s="73">
        <v>675800.96425182081</v>
      </c>
      <c r="C12" s="71">
        <f>IF(ISNUMBER(B12/B$7*100),B12/B$7*100,0)</f>
        <v>6.8274592406594214</v>
      </c>
      <c r="D12" s="72">
        <v>7.7674794276321508</v>
      </c>
      <c r="E12" s="73">
        <v>512725.07977754093</v>
      </c>
      <c r="F12" s="71">
        <f>IF(ISNUMBER(E12/E$7*100),E12/E$7*100,0)</f>
        <v>7.2761664189966453</v>
      </c>
      <c r="G12" s="72">
        <v>8.6244179115597994</v>
      </c>
      <c r="H12" s="73">
        <v>308382.95412252075</v>
      </c>
      <c r="I12" s="71">
        <f>IF(ISNUMBER(H12/H$7*100),H12/H$7*100,0)</f>
        <v>7.8450102863654951</v>
      </c>
      <c r="J12" s="72">
        <v>9.138031887884642</v>
      </c>
      <c r="K12" s="73">
        <v>295030.29012958665</v>
      </c>
      <c r="L12" s="71">
        <f>IF(ISNUMBER(K12/K$7*100),K12/K$7*100,0)</f>
        <v>7.9203389085717095</v>
      </c>
      <c r="M12" s="72">
        <v>9.133801880924393</v>
      </c>
      <c r="N12" s="73">
        <v>13352.663992933822</v>
      </c>
      <c r="O12" s="71">
        <f>IF(ISNUMBER(N12/N$7*100),N12/N$7*100,0)</f>
        <v>6.4827133935179804</v>
      </c>
      <c r="P12" s="72">
        <v>9.2280285035629444</v>
      </c>
      <c r="Q12" s="72">
        <f t="shared" si="0"/>
        <v>4.3298969072164732</v>
      </c>
      <c r="R12" s="72">
        <v>2.775816954024565</v>
      </c>
      <c r="S12" s="7"/>
    </row>
    <row r="13" spans="1:20" x14ac:dyDescent="0.2">
      <c r="A13" s="134" t="s">
        <v>76</v>
      </c>
      <c r="B13" s="73">
        <v>3692000.1589634968</v>
      </c>
      <c r="C13" s="71">
        <f>IF(ISNUMBER(B13/B$7*100),B13/B$7*100,0)</f>
        <v>37.299414968633592</v>
      </c>
      <c r="D13" s="72">
        <v>6.834382612516702</v>
      </c>
      <c r="E13" s="73">
        <v>2633060.8007691088</v>
      </c>
      <c r="F13" s="71">
        <f>IF(ISNUMBER(E13/E$7*100),E13/E$7*100,0)</f>
        <v>37.366201368665358</v>
      </c>
      <c r="G13" s="72">
        <v>7.7436882450191709</v>
      </c>
      <c r="H13" s="73">
        <v>1511232.9919519369</v>
      </c>
      <c r="I13" s="71">
        <f>IF(ISNUMBER(H13/H$7*100),H13/H$7*100,0)</f>
        <v>38.444532061417355</v>
      </c>
      <c r="J13" s="72">
        <v>8.1774399459379019</v>
      </c>
      <c r="K13" s="73">
        <v>1431949.6870904586</v>
      </c>
      <c r="L13" s="71">
        <f>IF(ISNUMBER(K13/K$7*100),K13/K$7*100,0)</f>
        <v>38.441906479494314</v>
      </c>
      <c r="M13" s="72">
        <v>8.1253985761469387</v>
      </c>
      <c r="N13" s="73">
        <v>79283.304861477678</v>
      </c>
      <c r="O13" s="71">
        <f>IF(ISNUMBER(N13/N$7*100),N13/N$7*100,0)</f>
        <v>38.492014970185878</v>
      </c>
      <c r="P13" s="72">
        <v>9.1023526694655583</v>
      </c>
      <c r="Q13" s="72">
        <f t="shared" si="0"/>
        <v>5.2462661471593393</v>
      </c>
      <c r="R13" s="72">
        <v>2.6448119522924265</v>
      </c>
      <c r="S13" s="7"/>
    </row>
    <row r="14" spans="1:20" x14ac:dyDescent="0.2">
      <c r="A14" s="133" t="s">
        <v>52</v>
      </c>
      <c r="B14" s="73">
        <v>4376092.0000002943</v>
      </c>
      <c r="C14" s="71">
        <f>IF(ISNUMBER(B14/B$7*100),B14/B$7*100,0)</f>
        <v>44.210635000284817</v>
      </c>
      <c r="D14" s="72">
        <v>5.360077271783048</v>
      </c>
      <c r="E14" s="73">
        <v>2994908.3877552892</v>
      </c>
      <c r="F14" s="71">
        <f>IF(ISNUMBER(E14/E$7*100),E14/E$7*100,0)</f>
        <v>42.501240330219858</v>
      </c>
      <c r="G14" s="72">
        <v>6.0360047901746086</v>
      </c>
      <c r="H14" s="73">
        <v>1571100.9822685411</v>
      </c>
      <c r="I14" s="71">
        <f>IF(ISNUMBER(H14/H$7*100),H14/H$7*100,0)</f>
        <v>39.967524800086025</v>
      </c>
      <c r="J14" s="72">
        <v>6.2368062754031071</v>
      </c>
      <c r="K14" s="73">
        <v>1499395.4401372578</v>
      </c>
      <c r="L14" s="71">
        <f>IF(ISNUMBER(K14/K$7*100),K14/K$7*100,0)</f>
        <v>40.252545047621837</v>
      </c>
      <c r="M14" s="72">
        <v>6.1937451397620116</v>
      </c>
      <c r="N14" s="73">
        <v>71705.542131287468</v>
      </c>
      <c r="O14" s="71">
        <f>IF(ISNUMBER(N14/N$7*100),N14/N$7*100,0)</f>
        <v>34.813013988067112</v>
      </c>
      <c r="P14" s="72">
        <v>7.0625540287432926</v>
      </c>
      <c r="Q14" s="72">
        <f t="shared" si="0"/>
        <v>4.5640313983987548</v>
      </c>
      <c r="R14" s="72">
        <v>2.5979976660112789</v>
      </c>
      <c r="S14" s="7"/>
    </row>
    <row r="15" spans="1:20" x14ac:dyDescent="0.2">
      <c r="B15" s="83"/>
      <c r="C15" s="71"/>
      <c r="D15" s="71"/>
      <c r="E15" s="83"/>
      <c r="F15" s="71"/>
      <c r="G15" s="71"/>
      <c r="H15" s="83"/>
      <c r="I15" s="71"/>
      <c r="J15" s="71"/>
      <c r="K15" s="83"/>
      <c r="L15" s="71"/>
      <c r="M15" s="71"/>
      <c r="N15" s="83"/>
      <c r="O15" s="71"/>
      <c r="P15" s="71"/>
      <c r="Q15" s="71"/>
      <c r="R15" s="71"/>
      <c r="S15" s="7"/>
    </row>
    <row r="16" spans="1:20" x14ac:dyDescent="0.2">
      <c r="A16" s="136" t="s">
        <v>90</v>
      </c>
      <c r="B16" s="81"/>
      <c r="C16" s="69"/>
      <c r="D16" s="69"/>
      <c r="E16" s="81"/>
      <c r="F16" s="69"/>
      <c r="G16" s="69"/>
      <c r="H16" s="81"/>
      <c r="I16" s="69"/>
      <c r="J16" s="69"/>
      <c r="K16" s="81"/>
      <c r="L16" s="69"/>
      <c r="M16" s="69"/>
      <c r="N16" s="81"/>
      <c r="O16" s="69"/>
      <c r="P16" s="69"/>
      <c r="Q16" s="69"/>
      <c r="R16" s="71"/>
      <c r="S16" s="7"/>
    </row>
    <row r="17" spans="1:18" x14ac:dyDescent="0.2">
      <c r="A17" s="189" t="s">
        <v>35</v>
      </c>
      <c r="B17" s="73">
        <v>1280780.3600221425</v>
      </c>
      <c r="C17" s="71">
        <f>IF(ISNUMBER(B17/B$7*100),B17/B$7*100,0)</f>
        <v>12.939424722439227</v>
      </c>
      <c r="D17" s="72">
        <v>0</v>
      </c>
      <c r="E17" s="73">
        <v>730678.89339518466</v>
      </c>
      <c r="F17" s="71">
        <f>IF(ISNUMBER(E17/E$7*100),E17/E$7*100,0)</f>
        <v>10.369185040642815</v>
      </c>
      <c r="G17" s="72">
        <v>0</v>
      </c>
      <c r="H17" s="73">
        <v>291652.09592725366</v>
      </c>
      <c r="I17" s="71">
        <f>IF(ISNUMBER(H17/H$7*100),H17/H$7*100,0)</f>
        <v>7.4193909293713149</v>
      </c>
      <c r="J17" s="72">
        <v>0</v>
      </c>
      <c r="K17" s="73">
        <v>284847.83549172769</v>
      </c>
      <c r="L17" s="71">
        <f>IF(ISNUMBER(K17/K$7*100),K17/K$7*100,0)</f>
        <v>7.6469822589287961</v>
      </c>
      <c r="M17" s="72">
        <v>0</v>
      </c>
      <c r="N17" s="73">
        <v>6804.2604355258673</v>
      </c>
      <c r="O17" s="71">
        <f>IF(ISNUMBER(N17/N$7*100),N17/N$7*100,0)</f>
        <v>3.3034659062574261</v>
      </c>
      <c r="P17" s="72">
        <v>0</v>
      </c>
      <c r="Q17" s="72">
        <f t="shared" ref="Q17" si="1">IF(ISNUMBER(N17/H17*100),N17/H17*100,0)</f>
        <v>2.3330058417351625</v>
      </c>
      <c r="R17" s="72">
        <v>1.5542817378525251</v>
      </c>
    </row>
    <row r="18" spans="1:18" x14ac:dyDescent="0.2">
      <c r="A18" s="189" t="s">
        <v>147</v>
      </c>
      <c r="B18" s="73">
        <v>1599801.167283355</v>
      </c>
      <c r="C18" s="71">
        <f t="shared" ref="C18:C23" si="2">IF(ISNUMBER(B18/B$7*100),B18/B$7*100,0)</f>
        <v>16.162417398854789</v>
      </c>
      <c r="D18" s="72">
        <v>1.7522683497349321</v>
      </c>
      <c r="E18" s="73">
        <v>867866.94106360537</v>
      </c>
      <c r="F18" s="71">
        <f t="shared" ref="F18:F23" si="3">IF(ISNUMBER(E18/E$7*100),E18/E$7*100,0)</f>
        <v>12.31604331792032</v>
      </c>
      <c r="G18" s="72">
        <v>2.3189830451885203</v>
      </c>
      <c r="H18" s="73">
        <v>432873.05076382094</v>
      </c>
      <c r="I18" s="71">
        <f t="shared" ref="I18:I23" si="4">IF(ISNUMBER(H18/H$7*100),H18/H$7*100,0)</f>
        <v>11.011936589022355</v>
      </c>
      <c r="J18" s="72">
        <v>2.3432680241897548</v>
      </c>
      <c r="K18" s="73">
        <v>418941.23814458353</v>
      </c>
      <c r="L18" s="71">
        <f t="shared" ref="L18:L23" si="5">IF(ISNUMBER(K18/K$7*100),K18/K$7*100,0)</f>
        <v>11.246833629944614</v>
      </c>
      <c r="M18" s="72">
        <v>2.3354094521822382</v>
      </c>
      <c r="N18" s="73">
        <v>13931.812619237415</v>
      </c>
      <c r="O18" s="71">
        <f t="shared" ref="O18:O23" si="6">IF(ISNUMBER(N18/N$7*100),N18/N$7*100,0)</f>
        <v>6.7638898358041555</v>
      </c>
      <c r="P18" s="72">
        <v>2.579581846149432</v>
      </c>
      <c r="Q18" s="72">
        <f t="shared" ref="Q18:Q23" si="7">IF(ISNUMBER(N18/H18*100),N18/H18*100,0)</f>
        <v>3.2184522909555593</v>
      </c>
      <c r="R18" s="72">
        <v>1.9955690098792938</v>
      </c>
    </row>
    <row r="19" spans="1:18" x14ac:dyDescent="0.2">
      <c r="A19" s="189" t="s">
        <v>148</v>
      </c>
      <c r="B19" s="73">
        <v>2976218.8276980366</v>
      </c>
      <c r="C19" s="71">
        <f t="shared" si="2"/>
        <v>30.068043421464775</v>
      </c>
      <c r="D19" s="72">
        <v>5.3403301131962087</v>
      </c>
      <c r="E19" s="73">
        <v>2249628.2953478754</v>
      </c>
      <c r="F19" s="71">
        <f t="shared" si="3"/>
        <v>31.924847259152699</v>
      </c>
      <c r="G19" s="72">
        <v>5.6859505112303443</v>
      </c>
      <c r="H19" s="73">
        <v>1294161.9810145351</v>
      </c>
      <c r="I19" s="71">
        <f t="shared" si="4"/>
        <v>32.922422972991214</v>
      </c>
      <c r="J19" s="72">
        <v>5.7069871942316412</v>
      </c>
      <c r="K19" s="73">
        <v>1242017.4754510855</v>
      </c>
      <c r="L19" s="71">
        <f t="shared" si="5"/>
        <v>33.343014819327301</v>
      </c>
      <c r="M19" s="72">
        <v>5.7051756270649152</v>
      </c>
      <c r="N19" s="73">
        <v>52144.505563448685</v>
      </c>
      <c r="O19" s="71">
        <f t="shared" si="6"/>
        <v>25.316138022602079</v>
      </c>
      <c r="P19" s="72">
        <v>5.7501364782206945</v>
      </c>
      <c r="Q19" s="72">
        <f t="shared" si="7"/>
        <v>4.0292101242667426</v>
      </c>
      <c r="R19" s="72">
        <v>2.6284074128397781</v>
      </c>
    </row>
    <row r="20" spans="1:18" x14ac:dyDescent="0.2">
      <c r="A20" s="189" t="s">
        <v>149</v>
      </c>
      <c r="B20" s="73">
        <v>1306578.017748856</v>
      </c>
      <c r="C20" s="71">
        <f t="shared" si="2"/>
        <v>13.20005243081874</v>
      </c>
      <c r="D20" s="72">
        <v>7.910311856383057</v>
      </c>
      <c r="E20" s="73">
        <v>930826.74013448169</v>
      </c>
      <c r="F20" s="71">
        <f t="shared" si="3"/>
        <v>13.209516240963303</v>
      </c>
      <c r="G20" s="72">
        <v>8.3338305642324269</v>
      </c>
      <c r="H20" s="73">
        <v>507920.48234997079</v>
      </c>
      <c r="I20" s="71">
        <f t="shared" si="4"/>
        <v>12.921081906194281</v>
      </c>
      <c r="J20" s="72">
        <v>8.4541406408216222</v>
      </c>
      <c r="K20" s="73">
        <v>478046.01678197907</v>
      </c>
      <c r="L20" s="71">
        <f t="shared" si="5"/>
        <v>12.833551650384701</v>
      </c>
      <c r="M20" s="72">
        <v>8.4517957122252803</v>
      </c>
      <c r="N20" s="73">
        <v>29874.465567992294</v>
      </c>
      <c r="O20" s="71">
        <f t="shared" si="6"/>
        <v>14.504041902372705</v>
      </c>
      <c r="P20" s="72">
        <v>8.4916637815304465</v>
      </c>
      <c r="Q20" s="72">
        <f t="shared" si="7"/>
        <v>5.8817209791921696</v>
      </c>
      <c r="R20" s="72">
        <v>2.6639413429543688</v>
      </c>
    </row>
    <row r="21" spans="1:18" x14ac:dyDescent="0.2">
      <c r="A21" s="189" t="s">
        <v>150</v>
      </c>
      <c r="B21" s="73">
        <v>1508155.9223408783</v>
      </c>
      <c r="C21" s="71">
        <f t="shared" si="2"/>
        <v>15.236546902150591</v>
      </c>
      <c r="D21" s="72">
        <v>8.4311037909240554</v>
      </c>
      <c r="E21" s="73">
        <v>1498511.8940652958</v>
      </c>
      <c r="F21" s="71">
        <f t="shared" si="3"/>
        <v>21.26563016343124</v>
      </c>
      <c r="G21" s="72">
        <v>8.4463525229976746</v>
      </c>
      <c r="H21" s="73">
        <v>872888.42319170316</v>
      </c>
      <c r="I21" s="71">
        <f t="shared" si="4"/>
        <v>22.205568003177067</v>
      </c>
      <c r="J21" s="72">
        <v>8.6601776459993349</v>
      </c>
      <c r="K21" s="73">
        <v>806430.32526300265</v>
      </c>
      <c r="L21" s="71">
        <f t="shared" si="5"/>
        <v>21.649307531871518</v>
      </c>
      <c r="M21" s="72">
        <v>8.6633468204834898</v>
      </c>
      <c r="N21" s="73">
        <v>66458.09792869896</v>
      </c>
      <c r="O21" s="71">
        <f t="shared" si="6"/>
        <v>32.265381782848671</v>
      </c>
      <c r="P21" s="72">
        <v>8.6216704040279044</v>
      </c>
      <c r="Q21" s="72">
        <f t="shared" si="7"/>
        <v>7.613584527297995</v>
      </c>
      <c r="R21" s="72">
        <v>3.1578437090720057</v>
      </c>
    </row>
    <row r="22" spans="1:18" x14ac:dyDescent="0.2">
      <c r="A22" s="189" t="s">
        <v>38</v>
      </c>
      <c r="B22" s="73">
        <v>711685.17499225028</v>
      </c>
      <c r="C22" s="71">
        <f t="shared" si="2"/>
        <v>7.1899890374091973</v>
      </c>
      <c r="D22" s="72">
        <v>15.405466103744899</v>
      </c>
      <c r="E22" s="73">
        <v>711685.17499225028</v>
      </c>
      <c r="F22" s="71">
        <f t="shared" si="3"/>
        <v>10.099642040961053</v>
      </c>
      <c r="G22" s="72">
        <v>15.405466103744899</v>
      </c>
      <c r="H22" s="73">
        <v>494607.13755988388</v>
      </c>
      <c r="I22" s="71">
        <f t="shared" si="4"/>
        <v>12.582401296815767</v>
      </c>
      <c r="J22" s="72">
        <v>15.737602847478495</v>
      </c>
      <c r="K22" s="73">
        <v>459198.1162885293</v>
      </c>
      <c r="L22" s="71">
        <f t="shared" si="5"/>
        <v>12.327563741286998</v>
      </c>
      <c r="M22" s="72">
        <v>15.74984553315792</v>
      </c>
      <c r="N22" s="73">
        <v>35409.021271354315</v>
      </c>
      <c r="O22" s="71">
        <f t="shared" si="6"/>
        <v>17.191066634242187</v>
      </c>
      <c r="P22" s="72">
        <v>15.579491368644602</v>
      </c>
      <c r="Q22" s="72">
        <f t="shared" si="7"/>
        <v>7.1590194686721871</v>
      </c>
      <c r="R22" s="72">
        <v>3.2269556367370806</v>
      </c>
    </row>
    <row r="23" spans="1:18" x14ac:dyDescent="0.2">
      <c r="A23" s="189" t="s">
        <v>151</v>
      </c>
      <c r="B23" s="73">
        <v>59036.793491085336</v>
      </c>
      <c r="C23" s="71">
        <f t="shared" si="2"/>
        <v>0.59643493066905107</v>
      </c>
      <c r="D23" s="72">
        <v>9</v>
      </c>
      <c r="E23" s="73">
        <v>57439.675540900913</v>
      </c>
      <c r="F23" s="71">
        <f t="shared" si="3"/>
        <v>0.81513593692374187</v>
      </c>
      <c r="G23" s="72">
        <v>9</v>
      </c>
      <c r="H23" s="73">
        <v>36840.739597634856</v>
      </c>
      <c r="I23" s="71">
        <f t="shared" si="4"/>
        <v>0.93719830242605362</v>
      </c>
      <c r="J23" s="72">
        <v>0</v>
      </c>
      <c r="K23" s="73">
        <v>35489.521432194357</v>
      </c>
      <c r="L23" s="71">
        <f t="shared" si="5"/>
        <v>0.95274636825437597</v>
      </c>
      <c r="M23" s="72">
        <v>0</v>
      </c>
      <c r="N23" s="73">
        <v>1351.2181654404963</v>
      </c>
      <c r="O23" s="71">
        <f t="shared" si="6"/>
        <v>0.65601591587277452</v>
      </c>
      <c r="P23" s="72">
        <v>0</v>
      </c>
      <c r="Q23" s="72">
        <f t="shared" si="7"/>
        <v>3.6677281189198578</v>
      </c>
      <c r="R23" s="72">
        <v>0.95954975260803754</v>
      </c>
    </row>
    <row r="24" spans="1:18" x14ac:dyDescent="0.2">
      <c r="A24" s="133"/>
      <c r="B24" s="73"/>
      <c r="C24" s="71"/>
      <c r="D24" s="72"/>
      <c r="E24" s="83"/>
      <c r="F24" s="71"/>
      <c r="G24" s="72"/>
      <c r="H24" s="83"/>
      <c r="I24" s="71"/>
      <c r="J24" s="72"/>
      <c r="K24" s="83"/>
      <c r="L24" s="71"/>
      <c r="M24" s="72"/>
      <c r="N24" s="83"/>
      <c r="O24" s="71"/>
      <c r="P24" s="72"/>
      <c r="Q24" s="71"/>
      <c r="R24" s="71"/>
    </row>
    <row r="25" spans="1:18" x14ac:dyDescent="0.2">
      <c r="A25" s="136" t="s">
        <v>17</v>
      </c>
      <c r="B25" s="81"/>
      <c r="C25" s="69"/>
      <c r="D25" s="165"/>
      <c r="E25" s="81"/>
      <c r="F25" s="69"/>
      <c r="G25" s="165"/>
      <c r="H25" s="81"/>
      <c r="I25" s="69"/>
      <c r="J25" s="165"/>
      <c r="K25" s="81"/>
      <c r="L25" s="69"/>
      <c r="M25" s="165"/>
      <c r="N25" s="81"/>
      <c r="O25" s="69"/>
      <c r="P25" s="165"/>
      <c r="Q25" s="69"/>
      <c r="R25" s="71"/>
    </row>
    <row r="26" spans="1:18" x14ac:dyDescent="0.2">
      <c r="A26" s="177" t="s">
        <v>141</v>
      </c>
      <c r="B26" s="73">
        <v>2851641.3854606757</v>
      </c>
      <c r="C26" s="71">
        <f>IF(ISNUMBER(B26/B$7*100),B26/B$7*100,0)</f>
        <v>28.809466630111974</v>
      </c>
      <c r="D26" s="72">
        <v>3.5398606071591483</v>
      </c>
      <c r="E26" s="73">
        <v>0</v>
      </c>
      <c r="F26" s="71">
        <f>IF(ISNUMBER(E26/E$7*100),E26/E$7*100,0)</f>
        <v>0</v>
      </c>
      <c r="G26" s="72">
        <v>0</v>
      </c>
      <c r="H26" s="73">
        <v>0</v>
      </c>
      <c r="I26" s="71">
        <f>IF(ISNUMBER(H26/H$7*100),H26/H$7*100,0)</f>
        <v>0</v>
      </c>
      <c r="J26" s="72">
        <v>0</v>
      </c>
      <c r="K26" s="73">
        <v>0</v>
      </c>
      <c r="L26" s="71">
        <f>IF(ISNUMBER(K26/K$7*100),K26/K$7*100,0)</f>
        <v>0</v>
      </c>
      <c r="M26" s="72">
        <v>0</v>
      </c>
      <c r="N26" s="73">
        <v>0</v>
      </c>
      <c r="O26" s="71">
        <f>IF(ISNUMBER(N26/N$7*100),N26/N$7*100,0)</f>
        <v>0</v>
      </c>
      <c r="P26" s="72">
        <v>0</v>
      </c>
      <c r="Q26" s="72">
        <f>IF(ISNUMBER(N26/H26*100),N26/H26*100,0)</f>
        <v>0</v>
      </c>
      <c r="R26" s="72">
        <v>0</v>
      </c>
    </row>
    <row r="27" spans="1:18" ht="12" customHeight="1" x14ac:dyDescent="0.2">
      <c r="A27" s="133" t="s">
        <v>39</v>
      </c>
      <c r="B27" s="73">
        <v>766131.30295657623</v>
      </c>
      <c r="C27" s="71">
        <f t="shared" ref="C27:C32" si="8">IF(ISNUMBER(B27/B$7*100),B27/B$7*100,0)</f>
        <v>7.7400455468723113</v>
      </c>
      <c r="D27" s="72">
        <v>7.0415634132928817</v>
      </c>
      <c r="E27" s="73">
        <v>766131.30295657623</v>
      </c>
      <c r="F27" s="71">
        <f t="shared" ref="F27:F32" si="9">IF(ISNUMBER(E27/E$7*100),E27/E$7*100,0)</f>
        <v>10.872296049051132</v>
      </c>
      <c r="G27" s="72">
        <v>7.0415634132928817</v>
      </c>
      <c r="H27" s="73">
        <v>239275.08953000949</v>
      </c>
      <c r="I27" s="71">
        <f t="shared" ref="I27:I32" si="10">IF(ISNUMBER(H27/H$7*100),H27/H$7*100,0)</f>
        <v>6.0869626986197485</v>
      </c>
      <c r="J27" s="72">
        <v>6.6458619384792188</v>
      </c>
      <c r="K27" s="73">
        <v>220729.05475633583</v>
      </c>
      <c r="L27" s="71">
        <f t="shared" ref="L27:L32" si="11">IF(ISNUMBER(K27/K$7*100),K27/K$7*100,0)</f>
        <v>5.9256590903631476</v>
      </c>
      <c r="M27" s="72">
        <v>6.5929129048034785</v>
      </c>
      <c r="N27" s="73">
        <v>18546.03477367384</v>
      </c>
      <c r="O27" s="71">
        <f t="shared" ref="O27:O32" si="12">IF(ISNUMBER(N27/N$7*100),N27/N$7*100,0)</f>
        <v>9.004092972576121</v>
      </c>
      <c r="P27" s="72">
        <v>7.2798857053255839</v>
      </c>
      <c r="Q27" s="72">
        <f t="shared" ref="Q27:Q32" si="13">IF(ISNUMBER(N27/H27*100),N27/H27*100,0)</f>
        <v>7.7509258527924727</v>
      </c>
      <c r="R27" s="72">
        <v>2.0073768963474672</v>
      </c>
    </row>
    <row r="28" spans="1:18" x14ac:dyDescent="0.2">
      <c r="A28" s="133" t="s">
        <v>40</v>
      </c>
      <c r="B28" s="73">
        <v>963408.26586769021</v>
      </c>
      <c r="C28" s="71">
        <f t="shared" si="8"/>
        <v>9.7330886093187594</v>
      </c>
      <c r="D28" s="72">
        <v>8.4106097669205155</v>
      </c>
      <c r="E28" s="73">
        <v>963408.26586769021</v>
      </c>
      <c r="F28" s="71">
        <f t="shared" si="9"/>
        <v>13.671886062081679</v>
      </c>
      <c r="G28" s="72">
        <v>8.4106097669205155</v>
      </c>
      <c r="H28" s="73">
        <v>558227.62551693292</v>
      </c>
      <c r="I28" s="71">
        <f t="shared" si="10"/>
        <v>14.20085450823532</v>
      </c>
      <c r="J28" s="72">
        <v>8.275558526622758</v>
      </c>
      <c r="K28" s="73">
        <v>499673.61229551601</v>
      </c>
      <c r="L28" s="71">
        <f t="shared" si="11"/>
        <v>13.414162834983671</v>
      </c>
      <c r="M28" s="72">
        <v>8.187037079122705</v>
      </c>
      <c r="N28" s="73">
        <v>58554.013221416855</v>
      </c>
      <c r="O28" s="71">
        <f t="shared" si="12"/>
        <v>28.427951602435659</v>
      </c>
      <c r="P28" s="72">
        <v>9.0138773552762874</v>
      </c>
      <c r="Q28" s="72">
        <f t="shared" si="13"/>
        <v>10.489271857012515</v>
      </c>
      <c r="R28" s="72">
        <v>3.2906683879552219</v>
      </c>
    </row>
    <row r="29" spans="1:18" x14ac:dyDescent="0.2">
      <c r="A29" s="133" t="s">
        <v>41</v>
      </c>
      <c r="B29" s="73">
        <v>735854.54542695463</v>
      </c>
      <c r="C29" s="71">
        <f t="shared" si="8"/>
        <v>7.4341665397275492</v>
      </c>
      <c r="D29" s="72">
        <v>8.6052229186689093</v>
      </c>
      <c r="E29" s="73">
        <v>735854.54542695463</v>
      </c>
      <c r="F29" s="71">
        <f t="shared" si="9"/>
        <v>10.442633574750639</v>
      </c>
      <c r="G29" s="72">
        <v>8.6052229186689093</v>
      </c>
      <c r="H29" s="73">
        <v>507600.12412239751</v>
      </c>
      <c r="I29" s="71">
        <f t="shared" si="10"/>
        <v>12.912932254739697</v>
      </c>
      <c r="J29" s="72">
        <v>8.8405406267692968</v>
      </c>
      <c r="K29" s="73">
        <v>473682.33093684685</v>
      </c>
      <c r="L29" s="71">
        <f t="shared" si="11"/>
        <v>12.716404794823516</v>
      </c>
      <c r="M29" s="72">
        <v>8.7652854820104089</v>
      </c>
      <c r="N29" s="73">
        <v>33917.7931855508</v>
      </c>
      <c r="O29" s="71">
        <f t="shared" si="12"/>
        <v>16.467075954199277</v>
      </c>
      <c r="P29" s="72">
        <v>9.9061120247234467</v>
      </c>
      <c r="Q29" s="72">
        <f t="shared" si="13"/>
        <v>6.6819907194057757</v>
      </c>
      <c r="R29" s="72">
        <v>2.8612042186940512</v>
      </c>
    </row>
    <row r="30" spans="1:18" x14ac:dyDescent="0.2">
      <c r="A30" s="133" t="s">
        <v>46</v>
      </c>
      <c r="B30" s="73">
        <v>765067.74405447533</v>
      </c>
      <c r="C30" s="71">
        <f t="shared" si="8"/>
        <v>7.7293006597853653</v>
      </c>
      <c r="D30" s="72">
        <v>8.4115289009024661</v>
      </c>
      <c r="E30" s="73">
        <v>765067.74405447533</v>
      </c>
      <c r="F30" s="71">
        <f t="shared" si="9"/>
        <v>10.857202908743954</v>
      </c>
      <c r="G30" s="72">
        <v>8.4115289009024661</v>
      </c>
      <c r="H30" s="73">
        <v>537634.07639740128</v>
      </c>
      <c r="I30" s="71">
        <f t="shared" si="10"/>
        <v>13.676971451419822</v>
      </c>
      <c r="J30" s="72">
        <v>8.8610989152337414</v>
      </c>
      <c r="K30" s="73">
        <v>509720.69002337399</v>
      </c>
      <c r="L30" s="71">
        <f t="shared" si="11"/>
        <v>13.683885176409852</v>
      </c>
      <c r="M30" s="72">
        <v>8.8655130448855779</v>
      </c>
      <c r="N30" s="73">
        <v>27913.386374027017</v>
      </c>
      <c r="O30" s="71">
        <f t="shared" si="12"/>
        <v>13.551938684378461</v>
      </c>
      <c r="P30" s="72">
        <v>8.783061077577953</v>
      </c>
      <c r="Q30" s="72">
        <f t="shared" si="13"/>
        <v>5.1918930736440831</v>
      </c>
      <c r="R30" s="72">
        <v>2.8231299555899581</v>
      </c>
    </row>
    <row r="31" spans="1:18" x14ac:dyDescent="0.2">
      <c r="A31" s="133" t="s">
        <v>47</v>
      </c>
      <c r="B31" s="73">
        <v>1037244.6366942488</v>
      </c>
      <c r="C31" s="71">
        <f t="shared" si="8"/>
        <v>10.479040211880687</v>
      </c>
      <c r="D31" s="72">
        <v>7.2033949687755037</v>
      </c>
      <c r="E31" s="73">
        <v>1037244.6366942488</v>
      </c>
      <c r="F31" s="71">
        <f t="shared" si="9"/>
        <v>14.719710214046094</v>
      </c>
      <c r="G31" s="72">
        <v>7.2033949687755037</v>
      </c>
      <c r="H31" s="73">
        <v>731939.28593608155</v>
      </c>
      <c r="I31" s="71">
        <f t="shared" si="10"/>
        <v>18.619937160606632</v>
      </c>
      <c r="J31" s="72">
        <v>7.6610484393254366</v>
      </c>
      <c r="K31" s="73">
        <v>703098.4399154752</v>
      </c>
      <c r="L31" s="71">
        <f t="shared" si="11"/>
        <v>18.875275239612254</v>
      </c>
      <c r="M31" s="72">
        <v>7.6083085973011784</v>
      </c>
      <c r="N31" s="73">
        <v>28840.846020606561</v>
      </c>
      <c r="O31" s="71">
        <f t="shared" si="12"/>
        <v>14.002219997231871</v>
      </c>
      <c r="P31" s="72">
        <v>8.8797342840715228</v>
      </c>
      <c r="Q31" s="72">
        <f t="shared" si="13"/>
        <v>3.9403331088755307</v>
      </c>
      <c r="R31" s="72">
        <v>2.2850093675424819</v>
      </c>
    </row>
    <row r="32" spans="1:18" x14ac:dyDescent="0.2">
      <c r="A32" s="133" t="s">
        <v>48</v>
      </c>
      <c r="B32" s="73">
        <v>1391794.6889233228</v>
      </c>
      <c r="C32" s="71">
        <f t="shared" si="8"/>
        <v>14.060976548783675</v>
      </c>
      <c r="D32" s="72">
        <v>6.7434142586855002</v>
      </c>
      <c r="E32" s="73">
        <v>1391794.6889233228</v>
      </c>
      <c r="F32" s="71">
        <f t="shared" si="9"/>
        <v>19.751188652748553</v>
      </c>
      <c r="G32" s="72">
        <v>6.7434142586855002</v>
      </c>
      <c r="H32" s="73">
        <v>904355.66649386915</v>
      </c>
      <c r="I32" s="71">
        <f t="shared" si="10"/>
        <v>23.006068952042678</v>
      </c>
      <c r="J32" s="72">
        <v>7.2346494048543502</v>
      </c>
      <c r="K32" s="73">
        <v>876528.50208195578</v>
      </c>
      <c r="L32" s="71">
        <f t="shared" si="11"/>
        <v>23.531152670671442</v>
      </c>
      <c r="M32" s="72">
        <v>7.241376413394403</v>
      </c>
      <c r="N32" s="73">
        <v>27827.164411913305</v>
      </c>
      <c r="O32" s="71">
        <f t="shared" si="12"/>
        <v>13.510077953897582</v>
      </c>
      <c r="P32" s="72">
        <v>7.0294740227579808</v>
      </c>
      <c r="Q32" s="72">
        <f t="shared" si="13"/>
        <v>3.0770155418827083</v>
      </c>
      <c r="R32" s="72">
        <v>2.8275215150881414</v>
      </c>
    </row>
    <row r="33" spans="1:18" x14ac:dyDescent="0.2">
      <c r="A33" s="133" t="s">
        <v>77</v>
      </c>
      <c r="B33" s="73">
        <v>1387136.430616302</v>
      </c>
      <c r="C33" s="71">
        <f>IF(ISNUMBER(B33/B$7*100),B33/B$7*100,0)</f>
        <v>14.013915253511836</v>
      </c>
      <c r="D33" s="72">
        <v>6.0422218055903043</v>
      </c>
      <c r="E33" s="73">
        <v>1387136.430616302</v>
      </c>
      <c r="F33" s="71">
        <f>IF(ISNUMBER(E33/E$7*100),E33/E$7*100,0)</f>
        <v>19.685082538572779</v>
      </c>
      <c r="G33" s="72">
        <v>6.0422218055903043</v>
      </c>
      <c r="H33" s="73">
        <v>451912.04240810976</v>
      </c>
      <c r="I33" s="71">
        <f>IF(ISNUMBER(H33/H$7*100),H33/H$7*100,0)</f>
        <v>11.496272974334142</v>
      </c>
      <c r="J33" s="72">
        <v>6.1752449635690354</v>
      </c>
      <c r="K33" s="73">
        <v>441537.89884360012</v>
      </c>
      <c r="L33" s="71">
        <f>IF(ISNUMBER(K33/K$7*100),K33/K$7*100,0)</f>
        <v>11.85346019313446</v>
      </c>
      <c r="M33" s="72">
        <v>6.1165387316537645</v>
      </c>
      <c r="N33" s="73">
        <v>10374.14356450967</v>
      </c>
      <c r="O33" s="71">
        <f>IF(ISNUMBER(N33/N$7*100),N33/N$7*100,0)</f>
        <v>5.036642835281036</v>
      </c>
      <c r="P33" s="72">
        <v>8.3850619472905059</v>
      </c>
      <c r="Q33" s="72">
        <f>IF(ISNUMBER(N33/H33*100),N33/H33*100,0)</f>
        <v>2.2956112231992827</v>
      </c>
      <c r="R33" s="72">
        <v>2.8288799385431358</v>
      </c>
    </row>
    <row r="34" spans="1:18" x14ac:dyDescent="0.2">
      <c r="A34" s="133"/>
      <c r="B34" s="83"/>
      <c r="C34" s="76"/>
      <c r="D34" s="76"/>
      <c r="E34" s="83"/>
      <c r="F34" s="76"/>
      <c r="G34" s="76"/>
      <c r="H34" s="83"/>
      <c r="I34" s="76"/>
      <c r="J34" s="76"/>
      <c r="K34" s="83"/>
      <c r="L34" s="76"/>
      <c r="M34" s="76"/>
      <c r="N34" s="83"/>
      <c r="O34" s="76"/>
      <c r="P34" s="76"/>
      <c r="Q34" s="76"/>
      <c r="R34" s="76"/>
    </row>
    <row r="35" spans="1:18" x14ac:dyDescent="0.2">
      <c r="A35" s="136" t="s">
        <v>13</v>
      </c>
      <c r="B35" s="81"/>
      <c r="C35" s="69"/>
      <c r="D35" s="69"/>
      <c r="E35" s="81"/>
      <c r="F35" s="69"/>
      <c r="G35" s="69"/>
      <c r="H35" s="81"/>
      <c r="I35" s="69"/>
      <c r="J35" s="69"/>
      <c r="K35" s="81"/>
      <c r="L35" s="69"/>
      <c r="M35" s="69"/>
      <c r="N35" s="81"/>
      <c r="O35" s="69"/>
      <c r="P35" s="69"/>
      <c r="Q35" s="69"/>
      <c r="R35" s="76"/>
    </row>
    <row r="36" spans="1:18" x14ac:dyDescent="0.2">
      <c r="A36" s="133" t="s">
        <v>53</v>
      </c>
      <c r="B36" s="73">
        <v>4617354.8952357462</v>
      </c>
      <c r="C36" s="71">
        <f t="shared" ref="C36" si="14">IF(ISNUMBER(B36/B$7*100),B36/B$7*100,0)</f>
        <v>46.648057659672645</v>
      </c>
      <c r="D36" s="72">
        <v>6.3092972184026577</v>
      </c>
      <c r="E36" s="73">
        <v>3176445.3943070914</v>
      </c>
      <c r="F36" s="71">
        <f t="shared" ref="F36" si="15">IF(ISNUMBER(E36/E$7*100),E36/E$7*100,0)</f>
        <v>45.07746201894728</v>
      </c>
      <c r="G36" s="72">
        <v>7.2277404012483739</v>
      </c>
      <c r="H36" s="73">
        <v>2347645.6658693776</v>
      </c>
      <c r="I36" s="71">
        <f t="shared" ref="I36" si="16">IF(ISNUMBER(H36/H$7*100),H36/H$7*100,0)</f>
        <v>59.722186817658638</v>
      </c>
      <c r="J36" s="72">
        <v>7.2927240330663077</v>
      </c>
      <c r="K36" s="73">
        <v>2245198.4438288854</v>
      </c>
      <c r="L36" s="71">
        <f t="shared" ref="L36" si="17">IF(ISNUMBER(K36/K$7*100),K36/K$7*100,0)</f>
        <v>60.274260599858529</v>
      </c>
      <c r="M36" s="72">
        <v>7.2643628617131668</v>
      </c>
      <c r="N36" s="73">
        <v>102447.22204047073</v>
      </c>
      <c r="O36" s="71">
        <f t="shared" ref="O36" si="18">IF(ISNUMBER(N36/N$7*100),N36/N$7*100,0)</f>
        <v>49.738088129973782</v>
      </c>
      <c r="P36" s="72">
        <v>7.8754628998763154</v>
      </c>
      <c r="Q36" s="72">
        <f t="shared" ref="Q36" si="19">IF(ISNUMBER(N36/H36*100),N36/H36*100,0)</f>
        <v>4.3638281334305447</v>
      </c>
      <c r="R36" s="72">
        <v>2.4189324196656936</v>
      </c>
    </row>
    <row r="37" spans="1:18" x14ac:dyDescent="0.2">
      <c r="A37" s="133" t="s">
        <v>3</v>
      </c>
      <c r="B37" s="73">
        <v>5280924.1047647623</v>
      </c>
      <c r="C37" s="71">
        <f t="shared" ref="C37" si="20">IF(ISNUMBER(B37/B$7*100),B37/B$7*100,0)</f>
        <v>53.351942340322154</v>
      </c>
      <c r="D37" s="72">
        <v>6.6698003174920935</v>
      </c>
      <c r="E37" s="73">
        <v>3870192.2202325705</v>
      </c>
      <c r="F37" s="71">
        <f t="shared" ref="F37" si="21">IF(ISNUMBER(E37/E$7*100),E37/E$7*100,0)</f>
        <v>54.922537981048855</v>
      </c>
      <c r="G37" s="72">
        <v>7.4964286348368185</v>
      </c>
      <c r="H37" s="73">
        <v>1583298.2445354764</v>
      </c>
      <c r="I37" s="71">
        <f t="shared" ref="I37" si="22">IF(ISNUMBER(H37/H$7*100),H37/H$7*100,0)</f>
        <v>40.277813182340729</v>
      </c>
      <c r="J37" s="72">
        <v>8.4620343394744637</v>
      </c>
      <c r="K37" s="73">
        <v>1479772.0850242476</v>
      </c>
      <c r="L37" s="71">
        <f t="shared" ref="L37" si="23">IF(ISNUMBER(K37/K$7*100),K37/K$7*100,0)</f>
        <v>39.725739400140604</v>
      </c>
      <c r="M37" s="72">
        <v>8.3922228424043741</v>
      </c>
      <c r="N37" s="73">
        <v>103526.15951122732</v>
      </c>
      <c r="O37" s="71">
        <f t="shared" ref="O37" si="24">IF(ISNUMBER(N37/N$7*100),N37/N$7*100,0)</f>
        <v>50.261911870026232</v>
      </c>
      <c r="P37" s="72">
        <v>9.4360616795283025</v>
      </c>
      <c r="Q37" s="72">
        <f t="shared" ref="Q37" si="25">IF(ISNUMBER(N37/H37*100),N37/H37*100,0)</f>
        <v>6.5386391899651759</v>
      </c>
      <c r="R37" s="72">
        <v>3.2115939312473594</v>
      </c>
    </row>
    <row r="38" spans="1:18" x14ac:dyDescent="0.2">
      <c r="A38" s="133"/>
      <c r="B38" s="83"/>
      <c r="C38" s="71"/>
      <c r="D38" s="71"/>
      <c r="E38" s="83"/>
      <c r="F38" s="71"/>
      <c r="G38" s="71"/>
      <c r="H38" s="83"/>
      <c r="I38" s="71"/>
      <c r="J38" s="71"/>
      <c r="K38" s="83"/>
      <c r="L38" s="71"/>
      <c r="M38" s="71"/>
      <c r="N38" s="83"/>
      <c r="O38" s="71"/>
      <c r="P38" s="71"/>
      <c r="Q38" s="71"/>
      <c r="R38" s="71"/>
    </row>
    <row r="39" spans="1:18" x14ac:dyDescent="0.2">
      <c r="A39" s="136" t="s">
        <v>14</v>
      </c>
      <c r="B39" s="81"/>
      <c r="C39" s="69"/>
      <c r="D39" s="69"/>
      <c r="E39" s="81"/>
      <c r="F39" s="69"/>
      <c r="G39" s="69"/>
      <c r="H39" s="81"/>
      <c r="I39" s="69"/>
      <c r="J39" s="69"/>
      <c r="K39" s="81"/>
      <c r="L39" s="69"/>
      <c r="M39" s="69"/>
      <c r="N39" s="81"/>
      <c r="O39" s="69"/>
      <c r="P39" s="69"/>
      <c r="Q39" s="69"/>
      <c r="R39" s="71"/>
    </row>
    <row r="40" spans="1:18" x14ac:dyDescent="0.2">
      <c r="A40" s="133" t="s">
        <v>36</v>
      </c>
      <c r="B40" s="185">
        <v>822599.35269603645</v>
      </c>
      <c r="C40" s="186">
        <f t="shared" ref="C40" si="26">IF(ISNUMBER(B40/B$7*100),B40/B$7*100,0)</f>
        <v>8.3105290596067398</v>
      </c>
      <c r="D40" s="186">
        <v>5.3875633284399846</v>
      </c>
      <c r="E40" s="185">
        <v>822599.35269603645</v>
      </c>
      <c r="F40" s="186">
        <f t="shared" ref="F40" si="27">IF(ISNUMBER(E40/E$7*100),E40/E$7*100,0)</f>
        <v>11.673643483506181</v>
      </c>
      <c r="G40" s="186">
        <v>5.3875633284399846</v>
      </c>
      <c r="H40" s="73">
        <v>822599.35269603645</v>
      </c>
      <c r="I40" s="71">
        <f>IF(ISNUMBER(H40/H$7*100),H40/H$7*100,0)</f>
        <v>20.92625515512152</v>
      </c>
      <c r="J40" s="72">
        <v>5.3875633284399846</v>
      </c>
      <c r="K40" s="73">
        <v>822599.35269603645</v>
      </c>
      <c r="L40" s="71">
        <f t="shared" ref="L40" si="28">IF(ISNUMBER(K40/K$7*100),K40/K$7*100,0)</f>
        <v>22.083378816672042</v>
      </c>
      <c r="M40" s="72">
        <v>5.3875633284399846</v>
      </c>
      <c r="N40" s="73">
        <v>0</v>
      </c>
      <c r="O40" s="71">
        <f t="shared" ref="O40" si="29">IF(ISNUMBER(N40/N$7*100),N40/N$7*100,0)</f>
        <v>0</v>
      </c>
      <c r="P40" s="72">
        <v>0</v>
      </c>
      <c r="Q40" s="72">
        <f t="shared" ref="Q40" si="30">IF(ISNUMBER(N40/H40*100),N40/H40*100,0)</f>
        <v>0</v>
      </c>
      <c r="R40" s="72">
        <v>0</v>
      </c>
    </row>
    <row r="41" spans="1:18" x14ac:dyDescent="0.2">
      <c r="A41" s="133" t="s">
        <v>37</v>
      </c>
      <c r="B41" s="185">
        <v>503070.75923057686</v>
      </c>
      <c r="C41" s="186">
        <f t="shared" ref="C41:C44" si="31">IF(ISNUMBER(B41/B$7*100),B41/B$7*100,0)</f>
        <v>5.0824063378141275</v>
      </c>
      <c r="D41" s="186">
        <v>7.480280489313305</v>
      </c>
      <c r="E41" s="185">
        <v>503070.75923057686</v>
      </c>
      <c r="F41" s="186">
        <f t="shared" ref="F41:F44" si="32">IF(ISNUMBER(E41/E$7*100),E41/E$7*100,0)</f>
        <v>7.1391603591555164</v>
      </c>
      <c r="G41" s="186">
        <v>7.480280489313305</v>
      </c>
      <c r="H41" s="73">
        <v>503070.75923057686</v>
      </c>
      <c r="I41" s="71">
        <f>IF(ISNUMBER(H41/H$7*100),H41/H$7*100,0)</f>
        <v>12.7977089141107</v>
      </c>
      <c r="J41" s="72">
        <v>7.480280489313305</v>
      </c>
      <c r="K41" s="73">
        <v>503070.75923057686</v>
      </c>
      <c r="L41" s="71">
        <f t="shared" ref="L41:L44" si="33">IF(ISNUMBER(K41/K$7*100),K41/K$7*100,0)</f>
        <v>13.505362131964599</v>
      </c>
      <c r="M41" s="72">
        <v>7.480280489313305</v>
      </c>
      <c r="N41" s="73">
        <v>0</v>
      </c>
      <c r="O41" s="71">
        <f t="shared" ref="O41:O44" si="34">IF(ISNUMBER(N41/N$7*100),N41/N$7*100,0)</f>
        <v>0</v>
      </c>
      <c r="P41" s="72">
        <v>0</v>
      </c>
      <c r="Q41" s="72">
        <f t="shared" ref="Q41:Q44" si="35">IF(ISNUMBER(N41/H41*100),N41/H41*100,0)</f>
        <v>0</v>
      </c>
      <c r="R41" s="72">
        <v>0</v>
      </c>
    </row>
    <row r="42" spans="1:18" x14ac:dyDescent="0.2">
      <c r="A42" s="133" t="s">
        <v>49</v>
      </c>
      <c r="B42" s="185">
        <v>2384108.7760653403</v>
      </c>
      <c r="C42" s="186">
        <f t="shared" si="31"/>
        <v>24.086093916579781</v>
      </c>
      <c r="D42" s="186">
        <v>8.4498458960747111</v>
      </c>
      <c r="E42" s="185">
        <v>2384108.7760653403</v>
      </c>
      <c r="F42" s="186">
        <f t="shared" si="32"/>
        <v>33.83328200595988</v>
      </c>
      <c r="G42" s="186">
        <v>8.4498458960747111</v>
      </c>
      <c r="H42" s="73">
        <v>2384108.7760653403</v>
      </c>
      <c r="I42" s="71">
        <f>IF(ISNUMBER(H42/H$7*100),H42/H$7*100,0)</f>
        <v>60.649778536773425</v>
      </c>
      <c r="J42" s="72">
        <v>8.4498458960747111</v>
      </c>
      <c r="K42" s="73">
        <v>2384108.7760653403</v>
      </c>
      <c r="L42" s="71">
        <f t="shared" si="33"/>
        <v>64.00342653984309</v>
      </c>
      <c r="M42" s="72">
        <v>8.4498458960747111</v>
      </c>
      <c r="N42" s="73">
        <v>0</v>
      </c>
      <c r="O42" s="71">
        <f t="shared" si="34"/>
        <v>0</v>
      </c>
      <c r="P42" s="72">
        <v>0</v>
      </c>
      <c r="Q42" s="72">
        <f t="shared" si="35"/>
        <v>0</v>
      </c>
      <c r="R42" s="72">
        <v>0</v>
      </c>
    </row>
    <row r="43" spans="1:18" x14ac:dyDescent="0.2">
      <c r="A43" s="133" t="s">
        <v>45</v>
      </c>
      <c r="B43" s="185">
        <v>15191.640861195914</v>
      </c>
      <c r="C43" s="186">
        <f t="shared" si="31"/>
        <v>0.15347759808744879</v>
      </c>
      <c r="D43" s="186">
        <v>10.962869169847862</v>
      </c>
      <c r="E43" s="185">
        <v>15191.640861195914</v>
      </c>
      <c r="F43" s="186">
        <f t="shared" si="32"/>
        <v>0.21558708837034124</v>
      </c>
      <c r="G43" s="186">
        <v>10.962869169847862</v>
      </c>
      <c r="H43" s="73">
        <v>15191.640861195914</v>
      </c>
      <c r="I43" s="71">
        <f>IF(ISNUMBER(H43/H$7*100),H43/H$7*100,0)</f>
        <v>0.38646292614313105</v>
      </c>
      <c r="J43" s="72">
        <v>10.962869169847862</v>
      </c>
      <c r="K43" s="73">
        <v>15191.640861195914</v>
      </c>
      <c r="L43" s="71">
        <f t="shared" si="33"/>
        <v>0.40783251151984495</v>
      </c>
      <c r="M43" s="72">
        <v>10.962869169847862</v>
      </c>
      <c r="N43" s="73">
        <v>0</v>
      </c>
      <c r="O43" s="71">
        <f t="shared" si="34"/>
        <v>0</v>
      </c>
      <c r="P43" s="72">
        <v>0</v>
      </c>
      <c r="Q43" s="72">
        <f t="shared" si="35"/>
        <v>0</v>
      </c>
      <c r="R43" s="72">
        <v>0</v>
      </c>
    </row>
    <row r="44" spans="1:18" x14ac:dyDescent="0.2">
      <c r="A44" s="133" t="s">
        <v>78</v>
      </c>
      <c r="B44" s="185">
        <v>594.36943161912291</v>
      </c>
      <c r="C44" s="186">
        <f t="shared" si="31"/>
        <v>6.0047754929827852E-3</v>
      </c>
      <c r="D44" s="186">
        <v>9.7126047844226093</v>
      </c>
      <c r="E44" s="185">
        <v>594.36943161912291</v>
      </c>
      <c r="F44" s="186">
        <f t="shared" si="32"/>
        <v>8.4347949210941287E-3</v>
      </c>
      <c r="G44" s="186">
        <v>9.7126047844226093</v>
      </c>
      <c r="H44" s="73">
        <v>594.36943161912291</v>
      </c>
      <c r="I44" s="71">
        <f>IF(ISNUMBER(H44/H$7*100),H44/H$7*100,0)</f>
        <v>1.5120272513832541E-2</v>
      </c>
      <c r="J44" s="72">
        <v>9.7126047844226093</v>
      </c>
      <c r="K44" s="73">
        <v>0</v>
      </c>
      <c r="L44" s="71">
        <f t="shared" si="33"/>
        <v>0</v>
      </c>
      <c r="M44" s="72">
        <v>0</v>
      </c>
      <c r="N44" s="73">
        <v>594.36943161912291</v>
      </c>
      <c r="O44" s="71">
        <f t="shared" si="34"/>
        <v>0.28856613759576499</v>
      </c>
      <c r="P44" s="72">
        <v>9.7126047844226093</v>
      </c>
      <c r="Q44" s="72">
        <f t="shared" si="35"/>
        <v>100</v>
      </c>
      <c r="R44" s="72">
        <v>12</v>
      </c>
    </row>
    <row r="45" spans="1:18" x14ac:dyDescent="0.2">
      <c r="A45" s="129"/>
      <c r="B45" s="132"/>
      <c r="C45" s="131"/>
      <c r="D45" s="130"/>
      <c r="E45" s="132"/>
      <c r="F45" s="131"/>
      <c r="G45" s="130"/>
      <c r="H45" s="132"/>
      <c r="I45" s="131"/>
      <c r="J45" s="130"/>
      <c r="K45" s="132"/>
      <c r="L45" s="131"/>
      <c r="M45" s="130"/>
      <c r="N45" s="132"/>
      <c r="O45" s="131"/>
      <c r="P45" s="130"/>
      <c r="Q45" s="119"/>
      <c r="R45" s="119"/>
    </row>
    <row r="46" spans="1:18" x14ac:dyDescent="0.2">
      <c r="A46" s="2" t="str">
        <f>'C01'!A34</f>
        <v>Fuente: Instituto Nacional de Estadística (INE).  LXXXI Encuesta Permanente de Hogares de Propósitos Múltiples, Junio 2024.</v>
      </c>
      <c r="F46" s="17"/>
      <c r="I46" s="17"/>
      <c r="L46" s="17"/>
    </row>
    <row r="47" spans="1:18" x14ac:dyDescent="0.2">
      <c r="A47" s="2" t="s">
        <v>60</v>
      </c>
      <c r="B47" s="5"/>
      <c r="F47" s="17"/>
      <c r="I47" s="17"/>
      <c r="L47" s="17"/>
    </row>
    <row r="48" spans="1:18" x14ac:dyDescent="0.2">
      <c r="A48" s="2" t="s">
        <v>137</v>
      </c>
      <c r="B48" s="5"/>
      <c r="F48" s="17"/>
      <c r="I48" s="17"/>
      <c r="L48" s="17"/>
    </row>
    <row r="49" spans="1:12" x14ac:dyDescent="0.2">
      <c r="A49" s="2" t="s">
        <v>61</v>
      </c>
      <c r="B49" s="5"/>
      <c r="F49" s="17"/>
      <c r="I49" s="17"/>
      <c r="L49" s="17"/>
    </row>
    <row r="50" spans="1:12" x14ac:dyDescent="0.2">
      <c r="A50" s="2" t="s">
        <v>72</v>
      </c>
      <c r="F50" s="17"/>
      <c r="I50" s="17"/>
      <c r="L50" s="17"/>
    </row>
    <row r="51" spans="1:12" x14ac:dyDescent="0.2">
      <c r="A51" s="2" t="s">
        <v>145</v>
      </c>
      <c r="F51" s="17"/>
      <c r="I51" s="17"/>
      <c r="L51" s="17"/>
    </row>
    <row r="52" spans="1:12" x14ac:dyDescent="0.2">
      <c r="A52" s="2" t="s">
        <v>143</v>
      </c>
      <c r="F52" s="17"/>
      <c r="I52" s="17"/>
      <c r="L52" s="17"/>
    </row>
    <row r="53" spans="1:12" x14ac:dyDescent="0.2">
      <c r="E53" s="7"/>
      <c r="F53" s="17"/>
      <c r="G53" s="3"/>
      <c r="I53" s="17"/>
      <c r="L53" s="17"/>
    </row>
    <row r="54" spans="1:12" x14ac:dyDescent="0.2">
      <c r="F54" s="17"/>
      <c r="I54" s="17"/>
      <c r="L54" s="17"/>
    </row>
    <row r="55" spans="1:12" x14ac:dyDescent="0.2">
      <c r="B55" s="7"/>
      <c r="F55" s="17"/>
      <c r="I55" s="17"/>
      <c r="L55" s="17"/>
    </row>
    <row r="57" spans="1:12" x14ac:dyDescent="0.2">
      <c r="B57" s="7"/>
    </row>
    <row r="58" spans="1:12" x14ac:dyDescent="0.2">
      <c r="B58" s="7"/>
    </row>
  </sheetData>
  <mergeCells count="11">
    <mergeCell ref="A1:R1"/>
    <mergeCell ref="A2:R2"/>
    <mergeCell ref="A3:A5"/>
    <mergeCell ref="B3:D4"/>
    <mergeCell ref="E3:G4"/>
    <mergeCell ref="H3:P3"/>
    <mergeCell ref="Q3:Q5"/>
    <mergeCell ref="R3:R5"/>
    <mergeCell ref="H4:J4"/>
    <mergeCell ref="K4:M4"/>
    <mergeCell ref="N4:P4"/>
  </mergeCells>
  <phoneticPr fontId="0" type="noConversion"/>
  <printOptions horizontalCentered="1"/>
  <pageMargins left="1.4648818897637796" right="0.27559055118110237" top="0.31496062992125984" bottom="0.39370078740157483" header="0" footer="0.19685039370078741"/>
  <pageSetup paperSize="9" scale="90" firstPageNumber="14" orientation="landscape" useFirstPageNumber="1" r:id="rId1"/>
  <headerFooter alignWithMargins="0">
    <oddFooter>&amp;L&amp;Z&amp;F+&amp;F+&amp;A&amp;C&amp;P&amp;R&amp;D+&amp;T</oddFooter>
  </headerFooter>
  <ignoredErrors>
    <ignoredError sqref="Q1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A1:S119"/>
  <sheetViews>
    <sheetView topLeftCell="A54" zoomScaleNormal="100" workbookViewId="0">
      <selection activeCell="C82" sqref="C82"/>
    </sheetView>
  </sheetViews>
  <sheetFormatPr baseColWidth="10" defaultColWidth="12" defaultRowHeight="11.25" x14ac:dyDescent="0.2"/>
  <cols>
    <col min="1" max="1" width="56" style="54" customWidth="1"/>
    <col min="2" max="2" width="14.5" style="54" bestFit="1" customWidth="1"/>
    <col min="3" max="3" width="9" style="56" bestFit="1" customWidth="1"/>
    <col min="4" max="4" width="14.5" style="54" bestFit="1" customWidth="1"/>
    <col min="5" max="5" width="7.6640625" style="56" bestFit="1" customWidth="1"/>
    <col min="6" max="6" width="12.5" style="54" bestFit="1" customWidth="1"/>
    <col min="7" max="7" width="8" style="56" bestFit="1" customWidth="1"/>
    <col min="8" max="8" width="14.33203125" style="54" bestFit="1" customWidth="1"/>
    <col min="9" max="9" width="7.6640625" style="56" bestFit="1" customWidth="1"/>
    <col min="10" max="10" width="11.5" style="54" bestFit="1" customWidth="1"/>
    <col min="11" max="11" width="8" style="56" bestFit="1" customWidth="1"/>
    <col min="12" max="12" width="14.5" style="54" bestFit="1" customWidth="1"/>
    <col min="13" max="13" width="9.5" style="56" bestFit="1" customWidth="1"/>
    <col min="14" max="14" width="12.5" style="54" bestFit="1" customWidth="1"/>
    <col min="15" max="15" width="8" style="56" bestFit="1" customWidth="1"/>
    <col min="16" max="16384" width="12" style="54"/>
  </cols>
  <sheetData>
    <row r="1" spans="1:19" x14ac:dyDescent="0.2">
      <c r="A1" s="211" t="s">
        <v>62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</row>
    <row r="2" spans="1:19" x14ac:dyDescent="0.2">
      <c r="A2" s="211" t="s">
        <v>69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</row>
    <row r="3" spans="1:19" x14ac:dyDescent="0.2">
      <c r="A3" s="212" t="s">
        <v>32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</row>
    <row r="4" spans="1:19" ht="18.75" customHeight="1" x14ac:dyDescent="0.2">
      <c r="A4" s="219" t="s">
        <v>31</v>
      </c>
      <c r="B4" s="217" t="s">
        <v>6</v>
      </c>
      <c r="C4" s="217"/>
      <c r="D4" s="213" t="s">
        <v>7</v>
      </c>
      <c r="E4" s="213"/>
      <c r="F4" s="213"/>
      <c r="G4" s="213"/>
      <c r="H4" s="213"/>
      <c r="I4" s="213"/>
      <c r="J4" s="213"/>
      <c r="K4" s="213"/>
      <c r="L4" s="214" t="s">
        <v>1</v>
      </c>
      <c r="M4" s="214"/>
      <c r="N4" s="209" t="s">
        <v>128</v>
      </c>
      <c r="O4" s="209"/>
      <c r="P4" s="209" t="s">
        <v>126</v>
      </c>
      <c r="Q4" s="209"/>
      <c r="R4" s="209" t="s">
        <v>134</v>
      </c>
      <c r="S4" s="209"/>
    </row>
    <row r="5" spans="1:19" ht="13.5" x14ac:dyDescent="0.35">
      <c r="A5" s="220"/>
      <c r="B5" s="218"/>
      <c r="C5" s="218"/>
      <c r="D5" s="216" t="s">
        <v>4</v>
      </c>
      <c r="E5" s="216"/>
      <c r="F5" s="216" t="s">
        <v>88</v>
      </c>
      <c r="G5" s="216"/>
      <c r="H5" s="216" t="s">
        <v>10</v>
      </c>
      <c r="I5" s="216"/>
      <c r="J5" s="216" t="s">
        <v>89</v>
      </c>
      <c r="K5" s="216"/>
      <c r="L5" s="215"/>
      <c r="M5" s="215"/>
      <c r="N5" s="210"/>
      <c r="O5" s="210"/>
      <c r="P5" s="210"/>
      <c r="Q5" s="210"/>
      <c r="R5" s="210"/>
      <c r="S5" s="210"/>
    </row>
    <row r="6" spans="1:19" ht="10.15" customHeight="1" x14ac:dyDescent="0.2">
      <c r="A6" s="221"/>
      <c r="B6" s="152" t="s">
        <v>8</v>
      </c>
      <c r="C6" s="153" t="s">
        <v>71</v>
      </c>
      <c r="D6" s="152" t="s">
        <v>8</v>
      </c>
      <c r="E6" s="153" t="s">
        <v>71</v>
      </c>
      <c r="F6" s="152" t="s">
        <v>8</v>
      </c>
      <c r="G6" s="153" t="s">
        <v>71</v>
      </c>
      <c r="H6" s="152" t="s">
        <v>8</v>
      </c>
      <c r="I6" s="153" t="s">
        <v>71</v>
      </c>
      <c r="J6" s="152" t="s">
        <v>8</v>
      </c>
      <c r="K6" s="153" t="s">
        <v>71</v>
      </c>
      <c r="L6" s="152" t="s">
        <v>8</v>
      </c>
      <c r="M6" s="153" t="s">
        <v>71</v>
      </c>
      <c r="N6" s="152" t="s">
        <v>8</v>
      </c>
      <c r="O6" s="153" t="s">
        <v>71</v>
      </c>
      <c r="P6" s="152" t="s">
        <v>8</v>
      </c>
      <c r="Q6" s="153" t="s">
        <v>71</v>
      </c>
      <c r="R6" s="152" t="s">
        <v>8</v>
      </c>
      <c r="S6" s="153" t="s">
        <v>71</v>
      </c>
    </row>
    <row r="7" spans="1:19" x14ac:dyDescent="0.2">
      <c r="A7" s="91"/>
      <c r="B7" s="92"/>
      <c r="C7" s="93"/>
      <c r="D7" s="93"/>
      <c r="E7" s="93"/>
      <c r="F7" s="80"/>
      <c r="G7" s="51"/>
      <c r="H7" s="93"/>
      <c r="I7" s="93"/>
      <c r="J7" s="93"/>
      <c r="K7" s="93"/>
      <c r="L7" s="93"/>
      <c r="M7" s="93"/>
      <c r="N7" s="93"/>
      <c r="O7" s="93"/>
    </row>
    <row r="8" spans="1:19" x14ac:dyDescent="0.2">
      <c r="A8" s="139" t="s">
        <v>85</v>
      </c>
      <c r="B8" s="81">
        <f>+B11+B15</f>
        <v>3724970.5288531007</v>
      </c>
      <c r="C8" s="51">
        <f>SUM(E8,M8,O8)+Q8+S8</f>
        <v>99.999999999999588</v>
      </c>
      <c r="D8" s="81">
        <f>+D11+D15</f>
        <v>2227525.5721508129</v>
      </c>
      <c r="E8" s="51">
        <f>IF(ISNUMBER(D8/$B$8*100),D8/$B$8*100,0)</f>
        <v>59.799817338062446</v>
      </c>
      <c r="F8" s="81">
        <f>+F11+F15</f>
        <v>278326.35729292681</v>
      </c>
      <c r="G8" s="51">
        <f>IF(ISNUMBER(F8/$B$8*100),F8/$B$8*100,0)</f>
        <v>7.4719076335517238</v>
      </c>
      <c r="H8" s="81">
        <f>+H11+H15</f>
        <v>1866613.3860534737</v>
      </c>
      <c r="I8" s="51">
        <f>IF(ISNUMBER(H8/$B$8*100),H8/$B$8*100,0)</f>
        <v>50.110822933898334</v>
      </c>
      <c r="J8" s="81">
        <f>+J11+J15</f>
        <v>82585.828804412624</v>
      </c>
      <c r="K8" s="51">
        <f>IF(ISNUMBER(J8/$B$8*100),J8/$B$8*100,0)</f>
        <v>2.217086770612394</v>
      </c>
      <c r="L8" s="81">
        <f>+L11+L15</f>
        <v>1176314.1079288847</v>
      </c>
      <c r="M8" s="51">
        <f>IF(ISNUMBER(L8/$B$8*100),L8/$B$8*100,0)</f>
        <v>31.579152071602181</v>
      </c>
      <c r="N8" s="81">
        <f>+N11+N15</f>
        <v>4227.2693187020968</v>
      </c>
      <c r="O8" s="51">
        <f>IF(ISNUMBER(N8/$B$8*100),N8/$B$8*100,0)</f>
        <v>0.11348463795775723</v>
      </c>
      <c r="P8" s="81">
        <f>+P11+P15</f>
        <v>155817.33034861606</v>
      </c>
      <c r="Q8" s="51">
        <f>IF(ISNUMBER(P8/$B$8*100),P8/$B$8*100,0)</f>
        <v>4.1830486749271385</v>
      </c>
      <c r="R8" s="81">
        <f>+R11+R15</f>
        <v>161086.24910607032</v>
      </c>
      <c r="S8" s="51">
        <f>IF(ISNUMBER(R8/$B$8*100),R8/$B$8*100,0)</f>
        <v>4.3244972774500834</v>
      </c>
    </row>
    <row r="9" spans="1:19" s="55" customFormat="1" x14ac:dyDescent="0.2">
      <c r="A9" s="137"/>
      <c r="B9" s="81"/>
      <c r="C9" s="51"/>
      <c r="D9" s="81"/>
      <c r="E9" s="51"/>
      <c r="F9" s="94"/>
      <c r="G9" s="51"/>
      <c r="H9" s="81"/>
      <c r="I9" s="51"/>
      <c r="J9" s="81"/>
      <c r="K9" s="51"/>
      <c r="L9" s="81"/>
      <c r="M9" s="51"/>
      <c r="N9" s="81"/>
      <c r="O9" s="51"/>
    </row>
    <row r="10" spans="1:19" x14ac:dyDescent="0.2">
      <c r="A10" s="140" t="s">
        <v>34</v>
      </c>
      <c r="B10" s="81"/>
      <c r="C10" s="51"/>
      <c r="D10" s="81"/>
      <c r="E10" s="51"/>
      <c r="F10" s="81"/>
      <c r="G10" s="51"/>
      <c r="H10" s="81"/>
      <c r="I10" s="51"/>
      <c r="J10" s="81"/>
      <c r="K10" s="51"/>
      <c r="L10" s="81"/>
      <c r="M10" s="51"/>
      <c r="N10" s="81"/>
      <c r="O10" s="51"/>
    </row>
    <row r="11" spans="1:19" x14ac:dyDescent="0.2">
      <c r="A11" s="141" t="s">
        <v>56</v>
      </c>
      <c r="B11" s="52">
        <f>SUM(B12:B14)</f>
        <v>2225575.0887158429</v>
      </c>
      <c r="C11" s="53">
        <f>IF(ISNUMBER(B11/B$8*100),B11/B$8*100,0)</f>
        <v>59.747454952377467</v>
      </c>
      <c r="D11" s="52">
        <f>SUM(D12:D14)</f>
        <v>1424040.9013611241</v>
      </c>
      <c r="E11" s="53">
        <f>IF(ISNUMBER(D11/D$8*100),D11/D$8*100,0)</f>
        <v>63.929272874121267</v>
      </c>
      <c r="F11" s="52">
        <f>SUM(F12:F14)</f>
        <v>218848.19988717831</v>
      </c>
      <c r="G11" s="53">
        <f>IF(ISNUMBER(F11/F$8*100),F11/F$8*100,0)</f>
        <v>78.630066521816971</v>
      </c>
      <c r="H11" s="52">
        <f>SUM(H12:H14)</f>
        <v>1153808.2833245581</v>
      </c>
      <c r="I11" s="53">
        <f>IF(ISNUMBER(H11/H$8*100),H11/H$8*100,0)</f>
        <v>61.812922372962362</v>
      </c>
      <c r="J11" s="52">
        <f>SUM(J12:J14)</f>
        <v>51384.4181493879</v>
      </c>
      <c r="K11" s="53">
        <f>IF(ISNUMBER(J11/J$8*100),J11/J$8*100,0)</f>
        <v>62.219413297989924</v>
      </c>
      <c r="L11" s="52">
        <f>SUM(L12:L14)</f>
        <v>623856.89191537653</v>
      </c>
      <c r="M11" s="53">
        <f>IF(ISNUMBER(L11/L$8*100),L11/L$8*100,0)</f>
        <v>53.034889891254487</v>
      </c>
      <c r="N11" s="52">
        <f>SUM(N12:N14)</f>
        <v>3962.344540235486</v>
      </c>
      <c r="O11" s="53">
        <f>IF(ISNUMBER(N11/N$8*100),N11/N$8*100,0)</f>
        <v>93.732957176526639</v>
      </c>
      <c r="P11" s="52">
        <f>SUM(P12:P14)</f>
        <v>75459.607903840792</v>
      </c>
      <c r="Q11" s="53">
        <f>IF(ISNUMBER(P11/P$8*100),P11/P$8*100,0)</f>
        <v>48.428251039221458</v>
      </c>
      <c r="R11" s="52">
        <f>SUM(R12:R14)</f>
        <v>98255.342995260464</v>
      </c>
      <c r="S11" s="53">
        <f>IF(ISNUMBER(R11/R$8*100),R11/R$8*100,0)</f>
        <v>60.99548753572526</v>
      </c>
    </row>
    <row r="12" spans="1:19" x14ac:dyDescent="0.2">
      <c r="A12" s="142" t="s">
        <v>50</v>
      </c>
      <c r="B12" s="52">
        <v>498595.11149579758</v>
      </c>
      <c r="C12" s="53">
        <f>IF(ISNUMBER(B12/B$8*100),B12/B$8*100,0)</f>
        <v>13.385209564310632</v>
      </c>
      <c r="D12" s="52">
        <f t="shared" ref="D12:D49" si="0">F12+H12+J12</f>
        <v>327797.36568791902</v>
      </c>
      <c r="E12" s="53">
        <f>IF(ISNUMBER(D12/D$8*100),D12/D$8*100,0)</f>
        <v>14.715762179619357</v>
      </c>
      <c r="F12" s="52">
        <v>68591.396082391322</v>
      </c>
      <c r="G12" s="53">
        <f>IF(ISNUMBER(F12/F$8*100),F12/F$8*100,0)</f>
        <v>24.644233032591217</v>
      </c>
      <c r="H12" s="52">
        <v>246954.10595338081</v>
      </c>
      <c r="I12" s="53">
        <f>IF(ISNUMBER(H12/H$8*100),H12/H$8*100,0)</f>
        <v>13.230061875614677</v>
      </c>
      <c r="J12" s="52">
        <v>12251.863652146876</v>
      </c>
      <c r="K12" s="53">
        <f>IF(ISNUMBER(J12/J$8*100),J12/J$8*100,0)</f>
        <v>14.835309918803224</v>
      </c>
      <c r="L12" s="52">
        <v>129313.79639304393</v>
      </c>
      <c r="M12" s="53">
        <f>IF(ISNUMBER(L12/L$8*100),L12/L$8*100,0)</f>
        <v>10.993134871154817</v>
      </c>
      <c r="N12" s="52">
        <v>214.97191518994387</v>
      </c>
      <c r="O12" s="53">
        <f>IF(ISNUMBER(N12/N$8*100),N12/N$8*100,0)</f>
        <v>5.0853612339974337</v>
      </c>
      <c r="P12" s="52">
        <v>11236.889109714353</v>
      </c>
      <c r="Q12" s="53">
        <f>IF(ISNUMBER(P12/P$8*100),P12/P$8*100,0)</f>
        <v>7.2115785096392244</v>
      </c>
      <c r="R12" s="52">
        <v>30032.088389928478</v>
      </c>
      <c r="S12" s="53">
        <f>IF(ISNUMBER(R12/R$8*100),R12/R$8*100,0)</f>
        <v>18.643483572674956</v>
      </c>
    </row>
    <row r="13" spans="1:19" x14ac:dyDescent="0.2">
      <c r="A13" s="142" t="s">
        <v>51</v>
      </c>
      <c r="B13" s="52">
        <v>295030.29012958665</v>
      </c>
      <c r="C13" s="53">
        <f t="shared" ref="C13:C15" si="1">IF(ISNUMBER(B13/B$8*100),B13/B$8*100,0)</f>
        <v>7.9203389085718472</v>
      </c>
      <c r="D13" s="52">
        <f t="shared" ref="D13:D15" si="2">F13+H13+J13</f>
        <v>202212.58643659388</v>
      </c>
      <c r="E13" s="53">
        <f t="shared" ref="E13:E15" si="3">IF(ISNUMBER(D13/D$8*100),D13/D$8*100,0)</f>
        <v>9.0779019089484656</v>
      </c>
      <c r="F13" s="52">
        <v>10762.479766276036</v>
      </c>
      <c r="G13" s="53">
        <f t="shared" ref="G13:G15" si="4">IF(ISNUMBER(F13/F$8*100),F13/F$8*100,0)</f>
        <v>3.8668561148698459</v>
      </c>
      <c r="H13" s="52">
        <v>187221.23446352963</v>
      </c>
      <c r="I13" s="53">
        <f t="shared" ref="I13:I15" si="5">IF(ISNUMBER(H13/H$8*100),H13/H$8*100,0)</f>
        <v>10.029995277134814</v>
      </c>
      <c r="J13" s="52">
        <v>4228.8722067882272</v>
      </c>
      <c r="K13" s="53">
        <f t="shared" ref="K13:K15" si="6">IF(ISNUMBER(J13/J$8*100),J13/J$8*100,0)</f>
        <v>5.1205785157202124</v>
      </c>
      <c r="L13" s="52">
        <v>76959.432917535945</v>
      </c>
      <c r="M13" s="53">
        <f t="shared" ref="M13:M15" si="7">IF(ISNUMBER(L13/L$8*100),L13/L$8*100,0)</f>
        <v>6.542421994159116</v>
      </c>
      <c r="N13" s="52">
        <v>0</v>
      </c>
      <c r="O13" s="53">
        <f t="shared" ref="O13:O15" si="8">IF(ISNUMBER(N13/N$8*100),N13/N$8*100,0)</f>
        <v>0</v>
      </c>
      <c r="P13" s="52">
        <v>6829.6286139629874</v>
      </c>
      <c r="Q13" s="53">
        <f t="shared" ref="Q13:Q15" si="9">IF(ISNUMBER(P13/P$8*100),P13/P$8*100,0)</f>
        <v>4.3830994913613264</v>
      </c>
      <c r="R13" s="52">
        <v>9028.642161492864</v>
      </c>
      <c r="S13" s="53">
        <f t="shared" ref="S13:S15" si="10">IF(ISNUMBER(R13/R$8*100),R13/R$8*100,0)</f>
        <v>5.604849707281832</v>
      </c>
    </row>
    <row r="14" spans="1:19" x14ac:dyDescent="0.2">
      <c r="A14" s="142" t="s">
        <v>76</v>
      </c>
      <c r="B14" s="52">
        <v>1431949.6870904586</v>
      </c>
      <c r="C14" s="53">
        <f t="shared" si="1"/>
        <v>38.441906479494982</v>
      </c>
      <c r="D14" s="52">
        <f t="shared" si="2"/>
        <v>894030.94923661137</v>
      </c>
      <c r="E14" s="53">
        <f t="shared" si="3"/>
        <v>40.135608785553444</v>
      </c>
      <c r="F14" s="52">
        <v>139494.32403851097</v>
      </c>
      <c r="G14" s="53">
        <f t="shared" si="4"/>
        <v>50.118977374355907</v>
      </c>
      <c r="H14" s="52">
        <v>719632.94290764758</v>
      </c>
      <c r="I14" s="53">
        <f t="shared" si="5"/>
        <v>38.55286522021288</v>
      </c>
      <c r="J14" s="52">
        <v>34903.682290452794</v>
      </c>
      <c r="K14" s="53">
        <f t="shared" si="6"/>
        <v>42.263524863466486</v>
      </c>
      <c r="L14" s="52">
        <v>417583.66260479658</v>
      </c>
      <c r="M14" s="53">
        <f t="shared" si="7"/>
        <v>35.499333025940558</v>
      </c>
      <c r="N14" s="52">
        <v>3747.372625045542</v>
      </c>
      <c r="O14" s="53">
        <f t="shared" si="8"/>
        <v>88.647595942529207</v>
      </c>
      <c r="P14" s="52">
        <v>57393.090180163454</v>
      </c>
      <c r="Q14" s="53">
        <f t="shared" si="9"/>
        <v>36.833573038220912</v>
      </c>
      <c r="R14" s="52">
        <v>59194.61244383912</v>
      </c>
      <c r="S14" s="53">
        <f t="shared" si="10"/>
        <v>36.747154255768471</v>
      </c>
    </row>
    <row r="15" spans="1:19" x14ac:dyDescent="0.2">
      <c r="A15" s="141" t="s">
        <v>52</v>
      </c>
      <c r="B15" s="52">
        <v>1499395.4401372578</v>
      </c>
      <c r="C15" s="53">
        <f t="shared" si="1"/>
        <v>40.252545047622533</v>
      </c>
      <c r="D15" s="52">
        <f t="shared" si="2"/>
        <v>803484.67078968894</v>
      </c>
      <c r="E15" s="53">
        <f t="shared" si="3"/>
        <v>36.07072712587874</v>
      </c>
      <c r="F15" s="52">
        <v>59478.157405748505</v>
      </c>
      <c r="G15" s="53">
        <f t="shared" si="4"/>
        <v>21.369933478183036</v>
      </c>
      <c r="H15" s="52">
        <v>712805.10272891575</v>
      </c>
      <c r="I15" s="53">
        <f t="shared" si="5"/>
        <v>38.187077627037638</v>
      </c>
      <c r="J15" s="52">
        <v>31201.410655024731</v>
      </c>
      <c r="K15" s="53">
        <f t="shared" si="6"/>
        <v>37.780586702010091</v>
      </c>
      <c r="L15" s="52">
        <v>552457.21601350815</v>
      </c>
      <c r="M15" s="53">
        <f t="shared" si="7"/>
        <v>46.965110108745506</v>
      </c>
      <c r="N15" s="52">
        <v>264.92477846661058</v>
      </c>
      <c r="O15" s="53">
        <f t="shared" si="8"/>
        <v>6.2670428234733508</v>
      </c>
      <c r="P15" s="52">
        <v>80357.722444775281</v>
      </c>
      <c r="Q15" s="53">
        <f t="shared" si="9"/>
        <v>51.57174896077855</v>
      </c>
      <c r="R15" s="52">
        <v>62830.906110809839</v>
      </c>
      <c r="S15" s="53">
        <f t="shared" si="10"/>
        <v>39.004512464274733</v>
      </c>
    </row>
    <row r="16" spans="1:19" x14ac:dyDescent="0.2">
      <c r="A16" s="140"/>
      <c r="B16" s="52"/>
      <c r="C16" s="53"/>
      <c r="D16" s="83">
        <f t="shared" si="0"/>
        <v>0</v>
      </c>
      <c r="E16" s="53"/>
      <c r="F16" s="83"/>
      <c r="G16" s="53"/>
      <c r="H16" s="83"/>
      <c r="I16" s="53"/>
      <c r="J16" s="83"/>
      <c r="K16" s="53"/>
      <c r="L16" s="83"/>
      <c r="M16" s="53"/>
      <c r="N16" s="83"/>
      <c r="O16" s="53"/>
      <c r="P16" s="83"/>
    </row>
    <row r="17" spans="1:19" x14ac:dyDescent="0.2">
      <c r="A17" s="140" t="s">
        <v>12</v>
      </c>
      <c r="B17" s="81"/>
      <c r="C17" s="51"/>
      <c r="D17" s="81"/>
      <c r="E17" s="51"/>
      <c r="F17" s="81"/>
      <c r="G17" s="51"/>
      <c r="H17" s="81"/>
      <c r="I17" s="51"/>
      <c r="J17" s="81"/>
      <c r="K17" s="51"/>
      <c r="L17" s="81"/>
      <c r="M17" s="51"/>
      <c r="N17" s="81"/>
      <c r="O17" s="51"/>
      <c r="P17" s="81"/>
    </row>
    <row r="18" spans="1:19" x14ac:dyDescent="0.2">
      <c r="A18" s="189" t="s">
        <v>35</v>
      </c>
      <c r="B18" s="52">
        <v>284847.83549172769</v>
      </c>
      <c r="C18" s="53">
        <f>IF(ISNUMBER(B18/B$8*100),B18/B$8*100,0)</f>
        <v>7.6469822589289276</v>
      </c>
      <c r="D18" s="52">
        <f t="shared" si="0"/>
        <v>129806.28094759627</v>
      </c>
      <c r="E18" s="53">
        <f>IF(ISNUMBER(D18/D$8*100),D18/D$8*100,0)</f>
        <v>5.8273755673323349</v>
      </c>
      <c r="F18" s="52">
        <v>5089.7786418380219</v>
      </c>
      <c r="G18" s="53">
        <f>IF(ISNUMBER(F18/F$8*100),F18/F$8*100,0)</f>
        <v>1.8287088191511967</v>
      </c>
      <c r="H18" s="52">
        <v>117141.62156250328</v>
      </c>
      <c r="I18" s="53">
        <f>IF(ISNUMBER(H18/H$8*100),H18/H$8*100,0)</f>
        <v>6.2756231385532057</v>
      </c>
      <c r="J18" s="52">
        <v>7574.8807432549629</v>
      </c>
      <c r="K18" s="53">
        <f>IF(ISNUMBER(J18/J$8*100),J18/J$8*100,0)</f>
        <v>9.17213140912407</v>
      </c>
      <c r="L18" s="52">
        <v>130579.77923920962</v>
      </c>
      <c r="M18" s="53">
        <f>IF(ISNUMBER(L18/L$8*100),L18/L$8*100,0)</f>
        <v>11.100757727807849</v>
      </c>
      <c r="N18" s="52">
        <v>0</v>
      </c>
      <c r="O18" s="53">
        <f>IF(ISNUMBER(N18/N$8*100),N18/N$8*100,0)</f>
        <v>0</v>
      </c>
      <c r="P18" s="52">
        <v>6177.3730090071576</v>
      </c>
      <c r="Q18" s="53">
        <f>IF(ISNUMBER(P18/P$8*100),P18/P$8*100,0)</f>
        <v>3.9644967573159455</v>
      </c>
      <c r="R18" s="52">
        <v>18284.402295915123</v>
      </c>
      <c r="S18" s="53">
        <f>IF(ISNUMBER(R18/R$8*100),R18/R$8*100,0)</f>
        <v>11.350690948099119</v>
      </c>
    </row>
    <row r="19" spans="1:19" x14ac:dyDescent="0.2">
      <c r="A19" s="189" t="s">
        <v>147</v>
      </c>
      <c r="B19" s="52">
        <v>418941.23814458353</v>
      </c>
      <c r="C19" s="53">
        <f t="shared" ref="C19:C24" si="11">IF(ISNUMBER(B19/B$8*100),B19/B$8*100,0)</f>
        <v>11.24683362994481</v>
      </c>
      <c r="D19" s="52">
        <f t="shared" ref="D19:D24" si="12">F19+H19+J19</f>
        <v>189609.69019678418</v>
      </c>
      <c r="E19" s="53">
        <f t="shared" ref="E19:E24" si="13">IF(ISNUMBER(D19/D$8*100),D19/D$8*100,0)</f>
        <v>8.5121218165726535</v>
      </c>
      <c r="F19" s="52">
        <v>5252.998438159877</v>
      </c>
      <c r="G19" s="53">
        <f t="shared" ref="G19:G24" si="14">IF(ISNUMBER(F19/F$8*100),F19/F$8*100,0)</f>
        <v>1.8873521319546882</v>
      </c>
      <c r="H19" s="52">
        <v>172893.71022038488</v>
      </c>
      <c r="I19" s="53">
        <f t="shared" ref="I19:I24" si="15">IF(ISNUMBER(H19/H$8*100),H19/H$8*100,0)</f>
        <v>9.2624274267061288</v>
      </c>
      <c r="J19" s="52">
        <v>11462.981538239437</v>
      </c>
      <c r="K19" s="53">
        <f t="shared" ref="K19:K24" si="16">IF(ISNUMBER(J19/J$8*100),J19/J$8*100,0)</f>
        <v>13.880082944238687</v>
      </c>
      <c r="L19" s="52">
        <v>196357.014831979</v>
      </c>
      <c r="M19" s="53">
        <f t="shared" ref="M19:M24" si="17">IF(ISNUMBER(L19/L$8*100),L19/L$8*100,0)</f>
        <v>16.692566509952115</v>
      </c>
      <c r="N19" s="52">
        <v>0</v>
      </c>
      <c r="O19" s="53">
        <f t="shared" ref="O19:O24" si="18">IF(ISNUMBER(N19/N$8*100),N19/N$8*100,0)</f>
        <v>0</v>
      </c>
      <c r="P19" s="52">
        <v>9927.8228191855342</v>
      </c>
      <c r="Q19" s="53">
        <f t="shared" ref="Q19:Q24" si="19">IF(ISNUMBER(P19/P$8*100),P19/P$8*100,0)</f>
        <v>6.3714496949560342</v>
      </c>
      <c r="R19" s="52">
        <v>23046.710296635687</v>
      </c>
      <c r="S19" s="53">
        <f t="shared" ref="S19:S24" si="20">IF(ISNUMBER(R19/R$8*100),R19/R$8*100,0)</f>
        <v>14.30706247400431</v>
      </c>
    </row>
    <row r="20" spans="1:19" x14ac:dyDescent="0.2">
      <c r="A20" s="189" t="s">
        <v>148</v>
      </c>
      <c r="B20" s="52">
        <v>1242017.4754510855</v>
      </c>
      <c r="C20" s="53">
        <f t="shared" si="11"/>
        <v>33.343014819327884</v>
      </c>
      <c r="D20" s="52">
        <f t="shared" si="12"/>
        <v>672803.65969573497</v>
      </c>
      <c r="E20" s="53">
        <f t="shared" si="13"/>
        <v>30.204082418057343</v>
      </c>
      <c r="F20" s="52">
        <v>30519.941329421508</v>
      </c>
      <c r="G20" s="53">
        <f t="shared" si="14"/>
        <v>10.96552321751567</v>
      </c>
      <c r="H20" s="52">
        <v>605618.47424424312</v>
      </c>
      <c r="I20" s="53">
        <f t="shared" si="15"/>
        <v>32.444772911689263</v>
      </c>
      <c r="J20" s="52">
        <v>36665.24412207042</v>
      </c>
      <c r="K20" s="53">
        <f t="shared" si="16"/>
        <v>44.396532253619966</v>
      </c>
      <c r="L20" s="52">
        <v>448001.04768290318</v>
      </c>
      <c r="M20" s="53">
        <f t="shared" si="17"/>
        <v>38.085154693221412</v>
      </c>
      <c r="N20" s="52">
        <v>3086.3123439377669</v>
      </c>
      <c r="O20" s="53">
        <f t="shared" si="18"/>
        <v>73.009598188680371</v>
      </c>
      <c r="P20" s="52">
        <v>62200.361366737809</v>
      </c>
      <c r="Q20" s="53">
        <f t="shared" si="19"/>
        <v>39.918769771998122</v>
      </c>
      <c r="R20" s="52">
        <v>55926.094361770687</v>
      </c>
      <c r="S20" s="53">
        <f t="shared" si="20"/>
        <v>34.718105780056426</v>
      </c>
    </row>
    <row r="21" spans="1:19" x14ac:dyDescent="0.2">
      <c r="A21" s="189" t="s">
        <v>149</v>
      </c>
      <c r="B21" s="52">
        <v>478046.01678197907</v>
      </c>
      <c r="C21" s="53">
        <f t="shared" si="11"/>
        <v>12.833551650384923</v>
      </c>
      <c r="D21" s="52">
        <f t="shared" si="12"/>
        <v>307089.64565336891</v>
      </c>
      <c r="E21" s="53">
        <f t="shared" si="13"/>
        <v>13.78613334422262</v>
      </c>
      <c r="F21" s="52">
        <v>17447.875989941185</v>
      </c>
      <c r="G21" s="53">
        <f t="shared" si="14"/>
        <v>6.2688550806483718</v>
      </c>
      <c r="H21" s="52">
        <v>277332.22830589535</v>
      </c>
      <c r="I21" s="53">
        <f t="shared" si="15"/>
        <v>14.857507739845946</v>
      </c>
      <c r="J21" s="52">
        <v>12309.54135753238</v>
      </c>
      <c r="K21" s="53">
        <f t="shared" si="16"/>
        <v>14.905149631282349</v>
      </c>
      <c r="L21" s="52">
        <v>115222.14010924826</v>
      </c>
      <c r="M21" s="53">
        <f t="shared" si="17"/>
        <v>9.795184749770435</v>
      </c>
      <c r="N21" s="52">
        <v>1140.9569747643291</v>
      </c>
      <c r="O21" s="53">
        <f t="shared" si="18"/>
        <v>26.990401811319614</v>
      </c>
      <c r="P21" s="52">
        <v>24470.193805316361</v>
      </c>
      <c r="Q21" s="53">
        <f t="shared" si="19"/>
        <v>15.704410896123214</v>
      </c>
      <c r="R21" s="52">
        <v>30123.08023928219</v>
      </c>
      <c r="S21" s="53">
        <f t="shared" si="20"/>
        <v>18.699969989025615</v>
      </c>
    </row>
    <row r="22" spans="1:19" x14ac:dyDescent="0.2">
      <c r="A22" s="189" t="s">
        <v>150</v>
      </c>
      <c r="B22" s="52">
        <v>806430.32526300265</v>
      </c>
      <c r="C22" s="53">
        <f t="shared" si="11"/>
        <v>21.649307531871894</v>
      </c>
      <c r="D22" s="52">
        <f t="shared" si="12"/>
        <v>550925.16084701149</v>
      </c>
      <c r="E22" s="53">
        <f t="shared" si="13"/>
        <v>24.732607685175051</v>
      </c>
      <c r="F22" s="52">
        <v>74365.691891705123</v>
      </c>
      <c r="G22" s="53">
        <f t="shared" si="14"/>
        <v>26.718882327568551</v>
      </c>
      <c r="H22" s="52">
        <v>464994.90784569085</v>
      </c>
      <c r="I22" s="53">
        <f t="shared" si="15"/>
        <v>24.911152535384741</v>
      </c>
      <c r="J22" s="52">
        <v>11564.561109615486</v>
      </c>
      <c r="K22" s="53">
        <f t="shared" si="16"/>
        <v>14.003081735734282</v>
      </c>
      <c r="L22" s="52">
        <v>191493.54684111028</v>
      </c>
      <c r="M22" s="53">
        <f t="shared" si="17"/>
        <v>16.279116738493389</v>
      </c>
      <c r="N22" s="52">
        <v>0</v>
      </c>
      <c r="O22" s="53">
        <f t="shared" si="18"/>
        <v>0</v>
      </c>
      <c r="P22" s="52">
        <v>42198.443774345986</v>
      </c>
      <c r="Q22" s="53">
        <f t="shared" si="19"/>
        <v>27.081996386367162</v>
      </c>
      <c r="R22" s="52">
        <v>21813.173800529283</v>
      </c>
      <c r="S22" s="53">
        <f t="shared" si="20"/>
        <v>13.54130096242168</v>
      </c>
    </row>
    <row r="23" spans="1:19" x14ac:dyDescent="0.2">
      <c r="A23" s="189" t="s">
        <v>38</v>
      </c>
      <c r="B23" s="52">
        <v>459198.1162885293</v>
      </c>
      <c r="C23" s="53">
        <f t="shared" si="11"/>
        <v>12.327563741287211</v>
      </c>
      <c r="D23" s="52">
        <f t="shared" si="12"/>
        <v>351313.90245875518</v>
      </c>
      <c r="E23" s="53">
        <f t="shared" si="13"/>
        <v>15.771486839522117</v>
      </c>
      <c r="F23" s="52">
        <v>141122.61441943084</v>
      </c>
      <c r="G23" s="53">
        <f t="shared" si="14"/>
        <v>50.704006545418622</v>
      </c>
      <c r="H23" s="52">
        <v>208626.39625577914</v>
      </c>
      <c r="I23" s="53">
        <f t="shared" si="15"/>
        <v>11.176733104698872</v>
      </c>
      <c r="J23" s="52">
        <v>1564.8917835451857</v>
      </c>
      <c r="K23" s="53">
        <f t="shared" si="16"/>
        <v>1.8948672020369337</v>
      </c>
      <c r="L23" s="52">
        <v>87369.532323178326</v>
      </c>
      <c r="M23" s="53">
        <f t="shared" si="17"/>
        <v>7.4273981527781139</v>
      </c>
      <c r="N23" s="52">
        <v>0</v>
      </c>
      <c r="O23" s="53">
        <f t="shared" si="18"/>
        <v>0</v>
      </c>
      <c r="P23" s="52">
        <v>9821.2733488706435</v>
      </c>
      <c r="Q23" s="53">
        <f t="shared" si="19"/>
        <v>6.3030686810620713</v>
      </c>
      <c r="R23" s="52">
        <v>10693.408157723099</v>
      </c>
      <c r="S23" s="53">
        <f t="shared" si="20"/>
        <v>6.6383122191155</v>
      </c>
    </row>
    <row r="24" spans="1:19" x14ac:dyDescent="0.2">
      <c r="A24" s="189" t="s">
        <v>151</v>
      </c>
      <c r="B24" s="52">
        <v>35489.521432194357</v>
      </c>
      <c r="C24" s="53">
        <f t="shared" si="11"/>
        <v>0.95274636825439263</v>
      </c>
      <c r="D24" s="52">
        <f t="shared" si="12"/>
        <v>25977.232351566614</v>
      </c>
      <c r="E24" s="53">
        <f t="shared" si="13"/>
        <v>1.1661923291180896</v>
      </c>
      <c r="F24" s="52">
        <v>4527.4565824301662</v>
      </c>
      <c r="G24" s="53">
        <f t="shared" si="14"/>
        <v>1.6266718777428641</v>
      </c>
      <c r="H24" s="52">
        <v>20006.047618981705</v>
      </c>
      <c r="I24" s="53">
        <f t="shared" si="15"/>
        <v>1.0717831431220961</v>
      </c>
      <c r="J24" s="52">
        <v>1443.7281501547411</v>
      </c>
      <c r="K24" s="53">
        <f t="shared" si="16"/>
        <v>1.7481548239636986</v>
      </c>
      <c r="L24" s="52">
        <v>7291.0469012611111</v>
      </c>
      <c r="M24" s="53">
        <f t="shared" si="17"/>
        <v>0.61982142797711803</v>
      </c>
      <c r="N24" s="52">
        <v>0</v>
      </c>
      <c r="O24" s="53">
        <f t="shared" si="18"/>
        <v>0</v>
      </c>
      <c r="P24" s="52">
        <v>1021.8622251524662</v>
      </c>
      <c r="Q24" s="53">
        <f t="shared" si="19"/>
        <v>0.65580781217738415</v>
      </c>
      <c r="R24" s="52">
        <v>1199.3799542141674</v>
      </c>
      <c r="S24" s="53">
        <f t="shared" si="20"/>
        <v>0.74455762727730579</v>
      </c>
    </row>
    <row r="25" spans="1:19" x14ac:dyDescent="0.2">
      <c r="A25"/>
      <c r="B25" s="83"/>
      <c r="C25" s="84"/>
      <c r="D25" s="83"/>
      <c r="E25" s="84"/>
      <c r="F25" s="83"/>
      <c r="G25" s="84"/>
      <c r="H25" s="83"/>
      <c r="I25" s="84"/>
      <c r="J25" s="83"/>
      <c r="K25" s="84"/>
      <c r="L25" s="83"/>
      <c r="M25" s="84"/>
      <c r="N25" s="83"/>
      <c r="O25" s="84"/>
      <c r="P25" s="83"/>
      <c r="Q25" s="84"/>
      <c r="R25" s="83"/>
      <c r="S25" s="84"/>
    </row>
    <row r="26" spans="1:19" x14ac:dyDescent="0.2">
      <c r="A26" s="145" t="s">
        <v>17</v>
      </c>
      <c r="B26" s="81"/>
      <c r="C26" s="51"/>
      <c r="D26" s="81"/>
      <c r="E26" s="51"/>
      <c r="F26" s="81"/>
      <c r="G26" s="51"/>
      <c r="H26" s="81"/>
      <c r="I26" s="51"/>
      <c r="J26" s="81"/>
      <c r="K26" s="51"/>
      <c r="L26" s="81"/>
      <c r="M26" s="51"/>
      <c r="N26" s="81"/>
      <c r="O26" s="51"/>
      <c r="P26" s="81"/>
      <c r="Q26" s="51"/>
      <c r="R26" s="81"/>
      <c r="S26" s="51"/>
    </row>
    <row r="27" spans="1:19" x14ac:dyDescent="0.2">
      <c r="A27" s="143" t="s">
        <v>39</v>
      </c>
      <c r="B27" s="52">
        <v>220729.05475633583</v>
      </c>
      <c r="C27" s="53">
        <f>IF(ISNUMBER(B27/B$8*100),B27/B$8*100,0)</f>
        <v>5.9256590903632507</v>
      </c>
      <c r="D27" s="52">
        <f>F27+H27+J27</f>
        <v>158934.540566162</v>
      </c>
      <c r="E27" s="53">
        <f>IF(ISNUMBER(D27/D$8*100),D27/D$8*100,0)</f>
        <v>7.135026531376738</v>
      </c>
      <c r="F27" s="52">
        <v>924.29311598350807</v>
      </c>
      <c r="G27" s="53">
        <f>IF(ISNUMBER(F27/F$8*100),F27/F$8*100,0)</f>
        <v>0.33208968240500786</v>
      </c>
      <c r="H27" s="52">
        <v>148252.93542817311</v>
      </c>
      <c r="I27" s="53">
        <f>IF(ISNUMBER(H27/H$8*100),H27/H$8*100,0)</f>
        <v>7.9423482407152326</v>
      </c>
      <c r="J27" s="52">
        <v>9757.3120220053879</v>
      </c>
      <c r="K27" s="53">
        <f>IF(ISNUMBER(J27/J$8*100),J27/J$8*100,0)</f>
        <v>11.814753406560289</v>
      </c>
      <c r="L27" s="52">
        <v>12798.037732642184</v>
      </c>
      <c r="M27" s="53">
        <f>IF(ISNUMBER(L27/L$8*100),L27/L$8*100,0)</f>
        <v>1.0879779173247748</v>
      </c>
      <c r="N27" s="52">
        <v>2618.6751398656015</v>
      </c>
      <c r="O27" s="53">
        <f>IF(ISNUMBER(N27/N$8*100),N27/N$8*100,0)</f>
        <v>61.947203796081205</v>
      </c>
      <c r="P27" s="52">
        <v>34083.354399290256</v>
      </c>
      <c r="Q27" s="53">
        <f>IF(ISNUMBER(P27/P$8*100),P27/P$8*100,0)</f>
        <v>21.873917569396333</v>
      </c>
      <c r="R27" s="52">
        <v>12294.446918375575</v>
      </c>
      <c r="S27" s="53">
        <f>IF(ISNUMBER(R27/R$8*100),R27/R$8*100,0)</f>
        <v>7.632213790191404</v>
      </c>
    </row>
    <row r="28" spans="1:19" x14ac:dyDescent="0.2">
      <c r="A28" s="143" t="s">
        <v>40</v>
      </c>
      <c r="B28" s="52">
        <v>499673.61229551601</v>
      </c>
      <c r="C28" s="53">
        <f t="shared" ref="C28:C33" si="21">IF(ISNUMBER(B28/B$8*100),B28/B$8*100,0)</f>
        <v>13.414162834983903</v>
      </c>
      <c r="D28" s="52">
        <f t="shared" ref="D28:D33" si="22">F28+H28+J28</f>
        <v>392552.48331804486</v>
      </c>
      <c r="E28" s="53">
        <f t="shared" ref="E28:E33" si="23">IF(ISNUMBER(D28/D$8*100),D28/D$8*100,0)</f>
        <v>17.622804794066237</v>
      </c>
      <c r="F28" s="52">
        <v>17779.07366417798</v>
      </c>
      <c r="G28" s="53">
        <f t="shared" ref="G28:G33" si="24">IF(ISNUMBER(F28/F$8*100),F28/F$8*100,0)</f>
        <v>6.3878512394951699</v>
      </c>
      <c r="H28" s="52">
        <v>365800.83424540027</v>
      </c>
      <c r="I28" s="53">
        <f t="shared" ref="I28:I33" si="25">IF(ISNUMBER(H28/H$8*100),H28/H$8*100,0)</f>
        <v>19.59703262488663</v>
      </c>
      <c r="J28" s="52">
        <v>8972.5754084666059</v>
      </c>
      <c r="K28" s="53">
        <f t="shared" ref="K28:K33" si="26">IF(ISNUMBER(J28/J$8*100),J28/J$8*100,0)</f>
        <v>10.864546058763043</v>
      </c>
      <c r="L28" s="52">
        <v>58182.524515842248</v>
      </c>
      <c r="M28" s="53">
        <f t="shared" ref="M28:M33" si="27">IF(ISNUMBER(L28/L$8*100),L28/L$8*100,0)</f>
        <v>4.946172465642122</v>
      </c>
      <c r="N28" s="52">
        <v>0</v>
      </c>
      <c r="O28" s="53">
        <f t="shared" ref="O28:O33" si="28">IF(ISNUMBER(N28/N$8*100),N28/N$8*100,0)</f>
        <v>0</v>
      </c>
      <c r="P28" s="52">
        <v>34386.702071201071</v>
      </c>
      <c r="Q28" s="53">
        <f t="shared" ref="Q28:Q33" si="29">IF(ISNUMBER(P28/P$8*100),P28/P$8*100,0)</f>
        <v>22.068599169467472</v>
      </c>
      <c r="R28" s="52">
        <v>14551.902390428813</v>
      </c>
      <c r="S28" s="53">
        <f t="shared" ref="S28:S33" si="30">IF(ISNUMBER(R28/R$8*100),R28/R$8*100,0)</f>
        <v>9.0336093063082235</v>
      </c>
    </row>
    <row r="29" spans="1:19" x14ac:dyDescent="0.2">
      <c r="A29" s="143" t="s">
        <v>41</v>
      </c>
      <c r="B29" s="52">
        <v>473682.33093684685</v>
      </c>
      <c r="C29" s="53">
        <f t="shared" si="21"/>
        <v>12.716404794823738</v>
      </c>
      <c r="D29" s="52">
        <f t="shared" si="22"/>
        <v>353132.86367793591</v>
      </c>
      <c r="E29" s="53">
        <f t="shared" si="23"/>
        <v>15.853145216059827</v>
      </c>
      <c r="F29" s="52">
        <v>43837.436875203828</v>
      </c>
      <c r="G29" s="53">
        <f t="shared" si="24"/>
        <v>15.750372081745304</v>
      </c>
      <c r="H29" s="52">
        <v>300753.80455353367</v>
      </c>
      <c r="I29" s="53">
        <f t="shared" si="25"/>
        <v>16.112270853763064</v>
      </c>
      <c r="J29" s="52">
        <v>8541.6222491983808</v>
      </c>
      <c r="K29" s="53">
        <f t="shared" si="26"/>
        <v>10.342721472744964</v>
      </c>
      <c r="L29" s="52">
        <v>83342.806669322264</v>
      </c>
      <c r="M29" s="53">
        <f t="shared" si="27"/>
        <v>7.0850809411835121</v>
      </c>
      <c r="N29" s="52">
        <v>0</v>
      </c>
      <c r="O29" s="53">
        <f t="shared" si="28"/>
        <v>0</v>
      </c>
      <c r="P29" s="52">
        <v>20049.432490513893</v>
      </c>
      <c r="Q29" s="53">
        <f t="shared" si="29"/>
        <v>12.867267360861936</v>
      </c>
      <c r="R29" s="52">
        <v>17157.228099075495</v>
      </c>
      <c r="S29" s="53">
        <f t="shared" si="30"/>
        <v>10.650957604567472</v>
      </c>
    </row>
    <row r="30" spans="1:19" x14ac:dyDescent="0.2">
      <c r="A30" s="143" t="s">
        <v>46</v>
      </c>
      <c r="B30" s="52">
        <v>509720.69002337399</v>
      </c>
      <c r="C30" s="53">
        <f t="shared" si="21"/>
        <v>13.68388517641009</v>
      </c>
      <c r="D30" s="52">
        <f t="shared" si="22"/>
        <v>334297.13241602416</v>
      </c>
      <c r="E30" s="53">
        <f t="shared" si="23"/>
        <v>15.007555315885318</v>
      </c>
      <c r="F30" s="52">
        <v>46973.488025646679</v>
      </c>
      <c r="G30" s="53">
        <f t="shared" si="24"/>
        <v>16.877125286488429</v>
      </c>
      <c r="H30" s="52">
        <v>275504.26002688712</v>
      </c>
      <c r="I30" s="53">
        <f t="shared" si="25"/>
        <v>14.759578072531546</v>
      </c>
      <c r="J30" s="52">
        <v>11819.384363490381</v>
      </c>
      <c r="K30" s="53">
        <f t="shared" si="26"/>
        <v>14.311637401474938</v>
      </c>
      <c r="L30" s="52">
        <v>133857.25752126164</v>
      </c>
      <c r="M30" s="53">
        <f t="shared" si="27"/>
        <v>11.37938044090466</v>
      </c>
      <c r="N30" s="52">
        <v>1393.6222636465504</v>
      </c>
      <c r="O30" s="53">
        <f t="shared" si="28"/>
        <v>32.967434969921335</v>
      </c>
      <c r="P30" s="52">
        <v>14817.229440723408</v>
      </c>
      <c r="Q30" s="53">
        <f t="shared" si="29"/>
        <v>9.5093590729428197</v>
      </c>
      <c r="R30" s="52">
        <v>25355.448381718295</v>
      </c>
      <c r="S30" s="53">
        <f t="shared" si="30"/>
        <v>15.740293490242308</v>
      </c>
    </row>
    <row r="31" spans="1:19" x14ac:dyDescent="0.2">
      <c r="A31" s="143" t="s">
        <v>47</v>
      </c>
      <c r="B31" s="52">
        <v>703098.4399154752</v>
      </c>
      <c r="C31" s="53">
        <f t="shared" si="21"/>
        <v>18.875275239612581</v>
      </c>
      <c r="D31" s="52">
        <f t="shared" si="22"/>
        <v>416783.1490469944</v>
      </c>
      <c r="E31" s="53">
        <f t="shared" si="23"/>
        <v>18.710588747341053</v>
      </c>
      <c r="F31" s="52">
        <v>63924.004686147862</v>
      </c>
      <c r="G31" s="53">
        <f t="shared" si="24"/>
        <v>22.967283913708012</v>
      </c>
      <c r="H31" s="52">
        <v>334964.27220899478</v>
      </c>
      <c r="I31" s="53">
        <f t="shared" si="25"/>
        <v>17.94502679085571</v>
      </c>
      <c r="J31" s="52">
        <v>17894.872151851778</v>
      </c>
      <c r="K31" s="53">
        <f t="shared" si="26"/>
        <v>21.668211618039294</v>
      </c>
      <c r="L31" s="52">
        <v>238442.29811811473</v>
      </c>
      <c r="M31" s="53">
        <f t="shared" si="27"/>
        <v>20.270291456245122</v>
      </c>
      <c r="N31" s="52">
        <v>0</v>
      </c>
      <c r="O31" s="53">
        <f t="shared" si="28"/>
        <v>0</v>
      </c>
      <c r="P31" s="52">
        <v>16575.013841440807</v>
      </c>
      <c r="Q31" s="53">
        <f t="shared" si="29"/>
        <v>10.637464911224507</v>
      </c>
      <c r="R31" s="52">
        <v>31297.978908921959</v>
      </c>
      <c r="S31" s="53">
        <f t="shared" si="30"/>
        <v>19.429329990987132</v>
      </c>
    </row>
    <row r="32" spans="1:19" x14ac:dyDescent="0.2">
      <c r="A32" s="143" t="s">
        <v>48</v>
      </c>
      <c r="B32" s="52">
        <v>876528.50208195578</v>
      </c>
      <c r="C32" s="53">
        <f t="shared" si="21"/>
        <v>23.531152670671851</v>
      </c>
      <c r="D32" s="52">
        <f t="shared" si="22"/>
        <v>431592.05451489519</v>
      </c>
      <c r="E32" s="53">
        <f t="shared" si="23"/>
        <v>19.375402909434012</v>
      </c>
      <c r="F32" s="52">
        <v>81758.965544776758</v>
      </c>
      <c r="G32" s="53">
        <f t="shared" si="24"/>
        <v>29.37521488801324</v>
      </c>
      <c r="H32" s="52">
        <v>330597.21763074322</v>
      </c>
      <c r="I32" s="53">
        <f t="shared" si="25"/>
        <v>17.711070760598975</v>
      </c>
      <c r="J32" s="52">
        <v>19235.87133937524</v>
      </c>
      <c r="K32" s="53">
        <f t="shared" si="26"/>
        <v>23.291975896895586</v>
      </c>
      <c r="L32" s="52">
        <v>380349.57850887621</v>
      </c>
      <c r="M32" s="53">
        <f t="shared" si="27"/>
        <v>32.334014864324885</v>
      </c>
      <c r="N32" s="52">
        <v>214.97191518994387</v>
      </c>
      <c r="O32" s="53">
        <f t="shared" si="28"/>
        <v>5.0853612339974337</v>
      </c>
      <c r="P32" s="52">
        <v>21057.784741416177</v>
      </c>
      <c r="Q32" s="53">
        <f t="shared" si="29"/>
        <v>13.514404780458497</v>
      </c>
      <c r="R32" s="52">
        <v>43314.112401570936</v>
      </c>
      <c r="S32" s="53">
        <f t="shared" si="30"/>
        <v>26.888770855326037</v>
      </c>
    </row>
    <row r="33" spans="1:19" x14ac:dyDescent="0.2">
      <c r="A33" s="142" t="s">
        <v>77</v>
      </c>
      <c r="B33" s="52">
        <v>441537.89884360012</v>
      </c>
      <c r="C33" s="53">
        <f t="shared" si="21"/>
        <v>11.853460193134666</v>
      </c>
      <c r="D33" s="52">
        <f t="shared" si="22"/>
        <v>140233.34861075913</v>
      </c>
      <c r="E33" s="53">
        <f t="shared" si="23"/>
        <v>6.2954764858369376</v>
      </c>
      <c r="F33" s="52">
        <v>23129.095380990162</v>
      </c>
      <c r="G33" s="53">
        <f t="shared" si="24"/>
        <v>8.310062908144829</v>
      </c>
      <c r="H33" s="52">
        <v>110740.06195974414</v>
      </c>
      <c r="I33" s="53">
        <f t="shared" si="25"/>
        <v>5.9326726566489825</v>
      </c>
      <c r="J33" s="52">
        <v>6364.1912700248231</v>
      </c>
      <c r="K33" s="53">
        <f t="shared" si="26"/>
        <v>7.7061541455218512</v>
      </c>
      <c r="L33" s="52">
        <v>269341.60486283159</v>
      </c>
      <c r="M33" s="53">
        <f t="shared" si="27"/>
        <v>22.897081914375452</v>
      </c>
      <c r="N33" s="52">
        <v>0</v>
      </c>
      <c r="O33" s="53">
        <f t="shared" si="28"/>
        <v>0</v>
      </c>
      <c r="P33" s="52">
        <v>14847.813364030313</v>
      </c>
      <c r="Q33" s="53">
        <f t="shared" si="29"/>
        <v>9.5289871356483484</v>
      </c>
      <c r="R33" s="52">
        <v>17115.132005979158</v>
      </c>
      <c r="S33" s="53">
        <f t="shared" si="30"/>
        <v>10.624824962377373</v>
      </c>
    </row>
    <row r="34" spans="1:19" x14ac:dyDescent="0.2">
      <c r="A34" s="144"/>
      <c r="B34" s="83"/>
      <c r="C34" s="53"/>
      <c r="D34" s="83"/>
      <c r="E34" s="53"/>
      <c r="F34" s="83"/>
      <c r="G34" s="53"/>
      <c r="H34" s="83"/>
      <c r="I34" s="53"/>
      <c r="J34" s="83"/>
      <c r="K34" s="53"/>
      <c r="L34" s="83"/>
      <c r="M34" s="53"/>
      <c r="N34" s="83"/>
      <c r="O34" s="53"/>
      <c r="P34" s="83"/>
      <c r="Q34" s="53"/>
      <c r="R34" s="83"/>
      <c r="S34" s="53"/>
    </row>
    <row r="35" spans="1:19" x14ac:dyDescent="0.2">
      <c r="A35" s="140" t="s">
        <v>13</v>
      </c>
      <c r="B35" s="81"/>
      <c r="C35" s="51"/>
      <c r="D35" s="81"/>
      <c r="E35" s="51"/>
      <c r="F35" s="81"/>
      <c r="G35" s="51"/>
      <c r="H35" s="81"/>
      <c r="I35" s="51"/>
      <c r="J35" s="81"/>
      <c r="K35" s="51"/>
      <c r="L35" s="81"/>
      <c r="M35" s="51"/>
      <c r="N35" s="81"/>
      <c r="O35" s="51"/>
      <c r="P35" s="81"/>
      <c r="Q35" s="51"/>
      <c r="R35" s="81"/>
      <c r="S35" s="51"/>
    </row>
    <row r="36" spans="1:19" x14ac:dyDescent="0.2">
      <c r="A36" s="142" t="s">
        <v>53</v>
      </c>
      <c r="B36" s="52">
        <v>2245198.4438288854</v>
      </c>
      <c r="C36" s="53">
        <f t="shared" ref="C36:C41" si="31">IF(ISNUMBER(B36/B$8*100),B36/B$8*100,0)</f>
        <v>60.274260599859574</v>
      </c>
      <c r="D36" s="52">
        <f t="shared" si="0"/>
        <v>1463708.7255512411</v>
      </c>
      <c r="E36" s="53">
        <f t="shared" ref="E36:E41" si="32">IF(ISNUMBER(D36/D$8*100),D36/D$8*100,0)</f>
        <v>65.710075064949322</v>
      </c>
      <c r="F36" s="52">
        <v>121024.42997070048</v>
      </c>
      <c r="G36" s="53">
        <f t="shared" ref="G36:G41" si="33">IF(ISNUMBER(F36/F$8*100),F36/F$8*100,0)</f>
        <v>43.482920966528276</v>
      </c>
      <c r="H36" s="52">
        <v>1340336.0022842344</v>
      </c>
      <c r="I36" s="53">
        <f t="shared" ref="I36:I41" si="34">IF(ISNUMBER(H36/H$8*100),H36/H$8*100,0)</f>
        <v>71.805763973335033</v>
      </c>
      <c r="J36" s="52">
        <v>2348.2932963061912</v>
      </c>
      <c r="K36" s="53">
        <f t="shared" ref="K36:K41" si="35">IF(ISNUMBER(J36/J$8*100),J36/J$8*100,0)</f>
        <v>2.8434579277125569</v>
      </c>
      <c r="L36" s="52">
        <v>610255.52685666247</v>
      </c>
      <c r="M36" s="53">
        <f t="shared" ref="M36:M41" si="36">IF(ISNUMBER(L36/L$8*100),L36/L$8*100,0)</f>
        <v>51.878620067825977</v>
      </c>
      <c r="N36" s="52">
        <v>4227.2693187020959</v>
      </c>
      <c r="O36" s="53">
        <f t="shared" ref="O36:O41" si="37">IF(ISNUMBER(N36/N$8*100),N36/N$8*100,0)</f>
        <v>99.999999999999972</v>
      </c>
      <c r="P36" s="52">
        <v>66217.114726592888</v>
      </c>
      <c r="Q36" s="53">
        <f t="shared" ref="Q36" si="38">IF(ISNUMBER(P36/P$8*100),P36/P$8*100,0)</f>
        <v>42.496630239038758</v>
      </c>
      <c r="R36" s="52">
        <v>100789.80737566378</v>
      </c>
      <c r="S36" s="53">
        <f t="shared" ref="S36" si="39">IF(ISNUMBER(R36/R$8*100),R36/R$8*100,0)</f>
        <v>62.56884615228504</v>
      </c>
    </row>
    <row r="37" spans="1:19" x14ac:dyDescent="0.2">
      <c r="A37" s="142" t="s">
        <v>3</v>
      </c>
      <c r="B37" s="52">
        <v>1479772.0850242476</v>
      </c>
      <c r="C37" s="53">
        <f t="shared" ref="C37" si="40">IF(ISNUMBER(B37/B$8*100),B37/B$8*100,0)</f>
        <v>39.725739400141293</v>
      </c>
      <c r="D37" s="52">
        <f t="shared" ref="D37" si="41">F37+H37+J37</f>
        <v>763816.84659958025</v>
      </c>
      <c r="E37" s="53">
        <f t="shared" ref="E37" si="42">IF(ISNUMBER(D37/D$8*100),D37/D$8*100,0)</f>
        <v>34.289924935051054</v>
      </c>
      <c r="F37" s="52">
        <v>157301.92732222623</v>
      </c>
      <c r="G37" s="53">
        <f t="shared" ref="G37" si="43">IF(ISNUMBER(F37/F$8*100),F37/F$8*100,0)</f>
        <v>56.517079033471681</v>
      </c>
      <c r="H37" s="52">
        <v>526277.38376924745</v>
      </c>
      <c r="I37" s="53">
        <f t="shared" ref="I37" si="44">IF(ISNUMBER(H37/H$8*100),H37/H$8*100,0)</f>
        <v>28.194236026665404</v>
      </c>
      <c r="J37" s="52">
        <v>80237.535508106521</v>
      </c>
      <c r="K37" s="53">
        <f t="shared" ref="K37" si="45">IF(ISNUMBER(J37/J$8*100),J37/J$8*100,0)</f>
        <v>97.15654207228755</v>
      </c>
      <c r="L37" s="52">
        <v>566058.5810722285</v>
      </c>
      <c r="M37" s="53">
        <f t="shared" ref="M37" si="46">IF(ISNUMBER(L37/L$8*100),L37/L$8*100,0)</f>
        <v>48.121379932174555</v>
      </c>
      <c r="N37" s="52">
        <v>0</v>
      </c>
      <c r="O37" s="53">
        <f t="shared" ref="O37" si="47">IF(ISNUMBER(N37/N$8*100),N37/N$8*100,0)</f>
        <v>0</v>
      </c>
      <c r="P37" s="52">
        <v>89600.215622023126</v>
      </c>
      <c r="Q37" s="53">
        <f t="shared" ref="Q37" si="48">IF(ISNUMBER(P37/P$8*100),P37/P$8*100,0)</f>
        <v>57.503369760961206</v>
      </c>
      <c r="R37" s="52">
        <v>60296.441730406463</v>
      </c>
      <c r="S37" s="53">
        <f t="shared" ref="S37" si="49">IF(ISNUMBER(R37/R$8*100),R37/R$8*100,0)</f>
        <v>37.43115384771491</v>
      </c>
    </row>
    <row r="38" spans="1:19" x14ac:dyDescent="0.2">
      <c r="A38" s="144"/>
      <c r="B38" s="83"/>
      <c r="C38" s="53"/>
      <c r="D38" s="83"/>
      <c r="E38" s="53"/>
      <c r="F38" s="83"/>
      <c r="G38" s="53"/>
      <c r="H38" s="83"/>
      <c r="I38" s="53"/>
      <c r="J38" s="83"/>
      <c r="K38" s="53"/>
      <c r="L38" s="83"/>
      <c r="M38" s="53"/>
      <c r="N38" s="83"/>
      <c r="O38" s="53"/>
      <c r="P38" s="83"/>
      <c r="R38" s="83"/>
    </row>
    <row r="39" spans="1:19" x14ac:dyDescent="0.2">
      <c r="A39" s="140" t="s">
        <v>86</v>
      </c>
      <c r="B39" s="81">
        <f>SUM(B41:B48)</f>
        <v>3724970.5288531119</v>
      </c>
      <c r="C39" s="51">
        <f>IF(ISNUMBER(B39/B$8*100),B39/B$8*100,0)</f>
        <v>100.00000000000031</v>
      </c>
      <c r="D39" s="81">
        <f t="shared" si="0"/>
        <v>2227525.5721508232</v>
      </c>
      <c r="E39" s="51">
        <f>IF(ISNUMBER(D39/D$8*100),D39/D$8*100,0)</f>
        <v>100.00000000000047</v>
      </c>
      <c r="F39" s="81">
        <f>SUM(F41:F48)</f>
        <v>278326.35729292681</v>
      </c>
      <c r="G39" s="51">
        <f>IF(ISNUMBER(F39/F$8*100),F39/F$8*100,0)</f>
        <v>100</v>
      </c>
      <c r="H39" s="81">
        <f>SUM(H41:H48)</f>
        <v>1866613.3860534835</v>
      </c>
      <c r="I39" s="51">
        <f>IF(ISNUMBER(H39/H$8*100),H39/H$8*100,0)</f>
        <v>100.00000000000054</v>
      </c>
      <c r="J39" s="81">
        <f>SUM(J41:J48)</f>
        <v>82585.828804412638</v>
      </c>
      <c r="K39" s="51">
        <f>IF(ISNUMBER(J39/J$8*100),J39/J$8*100,0)</f>
        <v>100.00000000000003</v>
      </c>
      <c r="L39" s="81">
        <f>SUM(L41:L48)</f>
        <v>1176314.1079288886</v>
      </c>
      <c r="M39" s="51">
        <f>IF(ISNUMBER(L39/L$8*100),L39/L$8*100,0)</f>
        <v>100.00000000000033</v>
      </c>
      <c r="N39" s="81">
        <f>SUM(N41:N48)</f>
        <v>4227.2693187020959</v>
      </c>
      <c r="O39" s="51">
        <f>IF(ISNUMBER(N39/N$8*100),N39/N$8*100,0)</f>
        <v>99.999999999999972</v>
      </c>
      <c r="P39" s="81">
        <f>SUM(P41:P48)</f>
        <v>155817.33034861597</v>
      </c>
      <c r="Q39" s="51">
        <f>IF(ISNUMBER(P39/P$8*100),P39/P$8*100,0)</f>
        <v>99.999999999999943</v>
      </c>
      <c r="R39" s="81">
        <f>SUM(R41:R48)</f>
        <v>161086.24910607023</v>
      </c>
      <c r="S39" s="51">
        <f>IF(ISNUMBER(R39/R$8*100),R39/R$8*100,0)</f>
        <v>99.999999999999943</v>
      </c>
    </row>
    <row r="40" spans="1:19" x14ac:dyDescent="0.2">
      <c r="A40" s="138" t="s">
        <v>80</v>
      </c>
      <c r="B40" s="82">
        <f>SUM(B41:B43)</f>
        <v>2442828.0325889746</v>
      </c>
      <c r="C40" s="53">
        <f t="shared" si="31"/>
        <v>65.579794891454043</v>
      </c>
      <c r="D40" s="82">
        <f t="shared" si="0"/>
        <v>1554541.3119006855</v>
      </c>
      <c r="E40" s="53">
        <f t="shared" si="32"/>
        <v>69.787809906024123</v>
      </c>
      <c r="F40" s="82">
        <f>SUM(F41:F43)</f>
        <v>111454.68559351603</v>
      </c>
      <c r="G40" s="53">
        <f t="shared" si="33"/>
        <v>40.044603277085486</v>
      </c>
      <c r="H40" s="82">
        <f>SUM(H41:H43)</f>
        <v>1365400.1353978394</v>
      </c>
      <c r="I40" s="53">
        <f t="shared" si="34"/>
        <v>73.148523716775927</v>
      </c>
      <c r="J40" s="82">
        <f>SUM(J41:J43)</f>
        <v>77686.490909330169</v>
      </c>
      <c r="K40" s="53">
        <f t="shared" si="35"/>
        <v>94.067580399676658</v>
      </c>
      <c r="L40" s="82">
        <f>SUM(L41:L43)</f>
        <v>761573.56389982358</v>
      </c>
      <c r="M40" s="53">
        <f t="shared" si="36"/>
        <v>64.742364200724637</v>
      </c>
      <c r="N40" s="82">
        <f>SUM(N41:N43)</f>
        <v>3469.2734520554318</v>
      </c>
      <c r="O40" s="53">
        <f t="shared" si="37"/>
        <v>82.068900524194817</v>
      </c>
      <c r="P40" s="82">
        <f>SUM(P41:P43)</f>
        <v>0</v>
      </c>
      <c r="Q40" s="53">
        <f t="shared" ref="Q40:Q41" si="50">IF(ISNUMBER(P40/P$8*100),P40/P$8*100,0)</f>
        <v>0</v>
      </c>
      <c r="R40" s="82">
        <f>SUM(R41:R43)</f>
        <v>123243.88333640106</v>
      </c>
      <c r="S40" s="53">
        <f t="shared" ref="S40:S41" si="51">IF(ISNUMBER(R40/R$8*100),R40/R$8*100,0)</f>
        <v>76.508009852069236</v>
      </c>
    </row>
    <row r="41" spans="1:19" x14ac:dyDescent="0.2">
      <c r="A41" s="174" t="s">
        <v>138</v>
      </c>
      <c r="B41" s="52">
        <v>1078073.0006167565</v>
      </c>
      <c r="C41" s="53">
        <f t="shared" si="31"/>
        <v>28.941786042766076</v>
      </c>
      <c r="D41" s="82">
        <f t="shared" si="0"/>
        <v>597283.20074197755</v>
      </c>
      <c r="E41" s="53">
        <f t="shared" si="32"/>
        <v>26.813752812061498</v>
      </c>
      <c r="F41" s="52">
        <v>31062.848929448781</v>
      </c>
      <c r="G41" s="53">
        <f t="shared" si="33"/>
        <v>11.160584729227221</v>
      </c>
      <c r="H41" s="52">
        <v>548669.34959706909</v>
      </c>
      <c r="I41" s="53">
        <f t="shared" si="34"/>
        <v>29.393839865099476</v>
      </c>
      <c r="J41" s="52">
        <v>17551.002215459728</v>
      </c>
      <c r="K41" s="53">
        <f t="shared" si="35"/>
        <v>21.25183275332337</v>
      </c>
      <c r="L41" s="52">
        <v>411096.05536846508</v>
      </c>
      <c r="M41" s="53">
        <f t="shared" si="36"/>
        <v>34.947813054140326</v>
      </c>
      <c r="N41" s="52">
        <v>0</v>
      </c>
      <c r="O41" s="53">
        <f t="shared" si="37"/>
        <v>0</v>
      </c>
      <c r="P41" s="52">
        <v>0</v>
      </c>
      <c r="Q41" s="53">
        <f t="shared" si="50"/>
        <v>0</v>
      </c>
      <c r="R41" s="52">
        <v>69693.744506308532</v>
      </c>
      <c r="S41" s="53">
        <f t="shared" si="51"/>
        <v>43.264862701233646</v>
      </c>
    </row>
    <row r="42" spans="1:19" x14ac:dyDescent="0.2">
      <c r="A42" s="174" t="s">
        <v>139</v>
      </c>
      <c r="B42" s="52">
        <v>1364755.0319722181</v>
      </c>
      <c r="C42" s="53">
        <f t="shared" ref="C42:C48" si="52">IF(ISNUMBER(B42/B$8*100),B42/B$8*100,0)</f>
        <v>36.638008848687967</v>
      </c>
      <c r="D42" s="82">
        <f t="shared" ref="D42:D48" si="53">F42+H42+J42</f>
        <v>957258.11115870811</v>
      </c>
      <c r="E42" s="53">
        <f t="shared" ref="E42:E48" si="54">IF(ISNUMBER(D42/D$8*100),D42/D$8*100,0)</f>
        <v>42.974057093962628</v>
      </c>
      <c r="F42" s="52">
        <v>80391.836664067247</v>
      </c>
      <c r="G42" s="53">
        <f t="shared" ref="G42:G48" si="55">IF(ISNUMBER(F42/F$8*100),F42/F$8*100,0)</f>
        <v>28.884018547858265</v>
      </c>
      <c r="H42" s="52">
        <v>816730.78580077039</v>
      </c>
      <c r="I42" s="53">
        <f t="shared" ref="I42:I48" si="56">IF(ISNUMBER(H42/H$8*100),H42/H$8*100,0)</f>
        <v>43.754683851676454</v>
      </c>
      <c r="J42" s="52">
        <v>60135.488693870444</v>
      </c>
      <c r="K42" s="53">
        <f t="shared" ref="K42:K48" si="57">IF(ISNUMBER(J42/J$8*100),J42/J$8*100,0)</f>
        <v>72.815747646353287</v>
      </c>
      <c r="L42" s="52">
        <v>350477.5085313585</v>
      </c>
      <c r="M42" s="53">
        <f t="shared" ref="M42:M48" si="58">IF(ISNUMBER(L42/L$8*100),L42/L$8*100,0)</f>
        <v>29.794551146584308</v>
      </c>
      <c r="N42" s="52">
        <v>3469.2734520554318</v>
      </c>
      <c r="O42" s="53">
        <f t="shared" ref="O42:O48" si="59">IF(ISNUMBER(N42/N$8*100),N42/N$8*100,0)</f>
        <v>82.068900524194817</v>
      </c>
      <c r="P42" s="52">
        <v>0</v>
      </c>
      <c r="Q42" s="53">
        <f t="shared" ref="Q42:Q48" si="60">IF(ISNUMBER(P42/P$8*100),P42/P$8*100,0)</f>
        <v>0</v>
      </c>
      <c r="R42" s="52">
        <v>53550.138830092532</v>
      </c>
      <c r="S42" s="53">
        <f t="shared" ref="S42:S48" si="61">IF(ISNUMBER(R42/R$8*100),R42/R$8*100,0)</f>
        <v>33.24314715083559</v>
      </c>
    </row>
    <row r="43" spans="1:19" x14ac:dyDescent="0.2">
      <c r="A43" s="174" t="s">
        <v>140</v>
      </c>
      <c r="B43" s="52">
        <v>0</v>
      </c>
      <c r="C43" s="53">
        <f t="shared" si="52"/>
        <v>0</v>
      </c>
      <c r="D43" s="82">
        <f t="shared" si="53"/>
        <v>0</v>
      </c>
      <c r="E43" s="53">
        <f t="shared" si="54"/>
        <v>0</v>
      </c>
      <c r="F43" s="52">
        <v>0</v>
      </c>
      <c r="G43" s="53">
        <f t="shared" si="55"/>
        <v>0</v>
      </c>
      <c r="H43" s="52">
        <v>0</v>
      </c>
      <c r="I43" s="53">
        <f t="shared" si="56"/>
        <v>0</v>
      </c>
      <c r="J43" s="52">
        <v>0</v>
      </c>
      <c r="K43" s="53">
        <f t="shared" si="57"/>
        <v>0</v>
      </c>
      <c r="L43" s="52">
        <v>0</v>
      </c>
      <c r="M43" s="53">
        <f t="shared" si="58"/>
        <v>0</v>
      </c>
      <c r="N43" s="52">
        <v>0</v>
      </c>
      <c r="O43" s="53">
        <f t="shared" si="59"/>
        <v>0</v>
      </c>
      <c r="P43" s="52">
        <v>0</v>
      </c>
      <c r="Q43" s="53">
        <f t="shared" si="60"/>
        <v>0</v>
      </c>
      <c r="R43" s="52">
        <v>0</v>
      </c>
      <c r="S43" s="53">
        <f t="shared" si="61"/>
        <v>0</v>
      </c>
    </row>
    <row r="44" spans="1:19" x14ac:dyDescent="0.2">
      <c r="A44" s="138" t="s">
        <v>81</v>
      </c>
      <c r="B44" s="52">
        <v>644480.83311312774</v>
      </c>
      <c r="C44" s="53">
        <f t="shared" si="52"/>
        <v>17.301635761170978</v>
      </c>
      <c r="D44" s="82">
        <f t="shared" si="53"/>
        <v>436865.98231796286</v>
      </c>
      <c r="E44" s="53">
        <f t="shared" si="54"/>
        <v>19.612164626965061</v>
      </c>
      <c r="F44" s="52">
        <v>101779.160083514</v>
      </c>
      <c r="G44" s="53">
        <f t="shared" si="55"/>
        <v>36.568279437651569</v>
      </c>
      <c r="H44" s="52">
        <v>332384.96635922545</v>
      </c>
      <c r="I44" s="53">
        <f t="shared" si="56"/>
        <v>17.806845747633755</v>
      </c>
      <c r="J44" s="52">
        <v>2701.8558752234053</v>
      </c>
      <c r="K44" s="53">
        <f t="shared" si="57"/>
        <v>3.2715732400315187</v>
      </c>
      <c r="L44" s="52">
        <v>186548.64763358774</v>
      </c>
      <c r="M44" s="53">
        <f t="shared" si="58"/>
        <v>15.858744392859542</v>
      </c>
      <c r="N44" s="52">
        <v>757.99586664666379</v>
      </c>
      <c r="O44" s="53">
        <f t="shared" si="59"/>
        <v>17.931099475805155</v>
      </c>
      <c r="P44" s="52">
        <v>0</v>
      </c>
      <c r="Q44" s="53">
        <f t="shared" si="60"/>
        <v>0</v>
      </c>
      <c r="R44" s="52">
        <v>20308.207294926888</v>
      </c>
      <c r="S44" s="53">
        <f t="shared" si="61"/>
        <v>12.607039649644186</v>
      </c>
    </row>
    <row r="45" spans="1:19" x14ac:dyDescent="0.2">
      <c r="A45" s="138" t="s">
        <v>82</v>
      </c>
      <c r="B45" s="52">
        <v>117907.90794873289</v>
      </c>
      <c r="C45" s="53">
        <f t="shared" si="52"/>
        <v>3.1653380083260991</v>
      </c>
      <c r="D45" s="82">
        <f t="shared" si="53"/>
        <v>56376.434603860311</v>
      </c>
      <c r="E45" s="53">
        <f t="shared" si="54"/>
        <v>2.5308995465055601</v>
      </c>
      <c r="F45" s="52">
        <v>20539.621685210888</v>
      </c>
      <c r="G45" s="53">
        <f t="shared" si="55"/>
        <v>7.3796897588085049</v>
      </c>
      <c r="H45" s="52">
        <v>35836.812918649419</v>
      </c>
      <c r="I45" s="53">
        <f t="shared" si="56"/>
        <v>1.9198840631062946</v>
      </c>
      <c r="J45" s="52">
        <v>0</v>
      </c>
      <c r="K45" s="53">
        <f t="shared" si="57"/>
        <v>0</v>
      </c>
      <c r="L45" s="52">
        <v>60055.314353510163</v>
      </c>
      <c r="M45" s="53">
        <f t="shared" si="58"/>
        <v>5.1053807778645526</v>
      </c>
      <c r="N45" s="52">
        <v>0</v>
      </c>
      <c r="O45" s="53">
        <f t="shared" si="59"/>
        <v>0</v>
      </c>
      <c r="P45" s="52">
        <v>0</v>
      </c>
      <c r="Q45" s="53">
        <f t="shared" si="60"/>
        <v>0</v>
      </c>
      <c r="R45" s="52">
        <v>1476.1589913623716</v>
      </c>
      <c r="S45" s="53">
        <f t="shared" si="61"/>
        <v>0.91637802702226101</v>
      </c>
    </row>
    <row r="46" spans="1:19" x14ac:dyDescent="0.2">
      <c r="A46" s="138" t="s">
        <v>83</v>
      </c>
      <c r="B46" s="52">
        <v>29106.283620125574</v>
      </c>
      <c r="C46" s="53">
        <f t="shared" si="52"/>
        <v>0.78138292356066641</v>
      </c>
      <c r="D46" s="82">
        <f t="shared" si="53"/>
        <v>9947.4598065182581</v>
      </c>
      <c r="E46" s="53">
        <f t="shared" si="54"/>
        <v>0.4465699487756441</v>
      </c>
      <c r="F46" s="52">
        <v>3643.8764503797574</v>
      </c>
      <c r="G46" s="53">
        <f t="shared" si="55"/>
        <v>1.3092099813402618</v>
      </c>
      <c r="H46" s="52">
        <v>6303.5833561385007</v>
      </c>
      <c r="I46" s="53">
        <f t="shared" si="56"/>
        <v>0.33770160458701004</v>
      </c>
      <c r="J46" s="52">
        <v>0</v>
      </c>
      <c r="K46" s="53">
        <f t="shared" si="57"/>
        <v>0</v>
      </c>
      <c r="L46" s="52">
        <v>17876.572553509275</v>
      </c>
      <c r="M46" s="53">
        <f t="shared" si="58"/>
        <v>1.5197108011383318</v>
      </c>
      <c r="N46" s="52">
        <v>0</v>
      </c>
      <c r="O46" s="53">
        <f t="shared" si="59"/>
        <v>0</v>
      </c>
      <c r="P46" s="52">
        <v>0</v>
      </c>
      <c r="Q46" s="53">
        <f t="shared" si="60"/>
        <v>0</v>
      </c>
      <c r="R46" s="52">
        <v>1282.2512600980249</v>
      </c>
      <c r="S46" s="53">
        <f t="shared" si="61"/>
        <v>0.79600292837764319</v>
      </c>
    </row>
    <row r="47" spans="1:19" x14ac:dyDescent="0.2">
      <c r="A47" s="138" t="s">
        <v>84</v>
      </c>
      <c r="B47" s="52">
        <v>14771.5782209755</v>
      </c>
      <c r="C47" s="53">
        <f t="shared" si="52"/>
        <v>0.39655557289801141</v>
      </c>
      <c r="D47" s="82">
        <f t="shared" si="53"/>
        <v>2735.8356971482244</v>
      </c>
      <c r="E47" s="53">
        <f t="shared" si="54"/>
        <v>0.12281949672553509</v>
      </c>
      <c r="F47" s="52">
        <v>426.15371485906849</v>
      </c>
      <c r="G47" s="53">
        <f t="shared" si="55"/>
        <v>0.1531129566757343</v>
      </c>
      <c r="H47" s="52">
        <v>2309.6819822891557</v>
      </c>
      <c r="I47" s="53">
        <f t="shared" si="56"/>
        <v>0.12373649517067105</v>
      </c>
      <c r="J47" s="52">
        <v>0</v>
      </c>
      <c r="K47" s="53">
        <f t="shared" si="57"/>
        <v>0</v>
      </c>
      <c r="L47" s="52">
        <v>12035.742523827281</v>
      </c>
      <c r="M47" s="53">
        <f t="shared" si="58"/>
        <v>1.0231742051464807</v>
      </c>
      <c r="N47" s="52">
        <v>0</v>
      </c>
      <c r="O47" s="53">
        <f t="shared" si="59"/>
        <v>0</v>
      </c>
      <c r="P47" s="52">
        <v>0</v>
      </c>
      <c r="Q47" s="53">
        <f t="shared" si="60"/>
        <v>0</v>
      </c>
      <c r="R47" s="52">
        <v>0</v>
      </c>
      <c r="S47" s="53">
        <f t="shared" si="61"/>
        <v>0</v>
      </c>
    </row>
    <row r="48" spans="1:19" x14ac:dyDescent="0.2">
      <c r="A48" s="138" t="s">
        <v>127</v>
      </c>
      <c r="B48" s="52">
        <v>475875.8933611752</v>
      </c>
      <c r="C48" s="53">
        <f t="shared" si="52"/>
        <v>12.775292842590488</v>
      </c>
      <c r="D48" s="82">
        <f t="shared" si="53"/>
        <v>167058.54782464742</v>
      </c>
      <c r="E48" s="53">
        <f t="shared" si="54"/>
        <v>7.4997364750045108</v>
      </c>
      <c r="F48" s="52">
        <v>40482.85976544705</v>
      </c>
      <c r="G48" s="53">
        <f t="shared" si="55"/>
        <v>14.545104588438434</v>
      </c>
      <c r="H48" s="52">
        <v>124378.2060393413</v>
      </c>
      <c r="I48" s="53">
        <f t="shared" si="56"/>
        <v>6.6633083727268518</v>
      </c>
      <c r="J48" s="52">
        <v>2197.4820198590646</v>
      </c>
      <c r="K48" s="53">
        <f t="shared" si="57"/>
        <v>2.6608463602918415</v>
      </c>
      <c r="L48" s="52">
        <v>138224.26696463069</v>
      </c>
      <c r="M48" s="53">
        <f t="shared" si="58"/>
        <v>11.750625622266803</v>
      </c>
      <c r="N48" s="52">
        <v>0</v>
      </c>
      <c r="O48" s="53">
        <f t="shared" si="59"/>
        <v>0</v>
      </c>
      <c r="P48" s="52">
        <v>155817.33034861597</v>
      </c>
      <c r="Q48" s="53">
        <f t="shared" si="60"/>
        <v>99.999999999999943</v>
      </c>
      <c r="R48" s="52">
        <v>14775.748223281891</v>
      </c>
      <c r="S48" s="53">
        <f t="shared" si="61"/>
        <v>9.1725695428866292</v>
      </c>
    </row>
    <row r="49" spans="1:19" x14ac:dyDescent="0.2">
      <c r="A49" s="45"/>
      <c r="B49" s="83"/>
      <c r="C49" s="84"/>
      <c r="D49" s="83">
        <f t="shared" si="0"/>
        <v>0</v>
      </c>
      <c r="E49" s="84"/>
      <c r="F49" s="83"/>
      <c r="G49" s="84"/>
      <c r="H49" s="83"/>
      <c r="I49" s="84"/>
      <c r="J49" s="83"/>
      <c r="K49" s="84"/>
      <c r="L49" s="83"/>
      <c r="M49" s="84"/>
      <c r="N49" s="83"/>
      <c r="O49" s="84"/>
      <c r="P49" s="83"/>
      <c r="Q49" s="84"/>
      <c r="R49" s="83"/>
      <c r="S49" s="84"/>
    </row>
    <row r="50" spans="1:19" x14ac:dyDescent="0.2">
      <c r="A50" s="147" t="s">
        <v>14</v>
      </c>
      <c r="B50" s="81"/>
      <c r="C50" s="51"/>
      <c r="D50" s="81"/>
      <c r="E50" s="51"/>
      <c r="F50" s="81"/>
      <c r="G50" s="51"/>
      <c r="H50" s="81"/>
      <c r="I50" s="51"/>
      <c r="J50" s="81"/>
      <c r="K50" s="51"/>
      <c r="L50" s="81"/>
      <c r="M50" s="51"/>
      <c r="N50" s="81"/>
      <c r="O50" s="51"/>
      <c r="P50" s="81"/>
      <c r="Q50" s="51"/>
      <c r="R50" s="81"/>
      <c r="S50" s="51"/>
    </row>
    <row r="51" spans="1:19" x14ac:dyDescent="0.2">
      <c r="A51" s="146" t="s">
        <v>36</v>
      </c>
      <c r="B51" s="52">
        <v>822599.35269603645</v>
      </c>
      <c r="C51" s="53">
        <f>IF(ISNUMBER(B51/B$8*100),B51/B$8*100,0)</f>
        <v>22.083378816672425</v>
      </c>
      <c r="D51" s="52">
        <f>F51+H51+J51</f>
        <v>459377.56071205495</v>
      </c>
      <c r="E51" s="53">
        <f>IF(ISNUMBER(D51/D$8*100),D51/D$8*100,0)</f>
        <v>20.622773828293141</v>
      </c>
      <c r="F51" s="52">
        <v>2231.255356418787</v>
      </c>
      <c r="G51" s="53">
        <f>IF(ISNUMBER(F51/F$8*100),F51/F$8*100,0)</f>
        <v>0.80166872376750309</v>
      </c>
      <c r="H51" s="52">
        <v>457146.30535563617</v>
      </c>
      <c r="I51" s="53">
        <f>IF(ISNUMBER(H51/H$8*100),H51/H$8*100,0)</f>
        <v>24.490679686068646</v>
      </c>
      <c r="J51" s="52">
        <v>0</v>
      </c>
      <c r="K51" s="53">
        <f>IF(ISNUMBER(J51/J$8*100),J51/J$8*100,0)</f>
        <v>0</v>
      </c>
      <c r="L51" s="52">
        <v>293797.99248557404</v>
      </c>
      <c r="M51" s="53">
        <f>IF(ISNUMBER(L51/L$8*100),L51/L$8*100,0)</f>
        <v>24.976151395723626</v>
      </c>
      <c r="N51" s="52">
        <v>0</v>
      </c>
      <c r="O51" s="53">
        <f>IF(ISNUMBER(N51/N$8*100),N51/N$8*100,0)</f>
        <v>0</v>
      </c>
      <c r="P51" s="52">
        <v>46868.37819519802</v>
      </c>
      <c r="Q51" s="53">
        <f>IF(ISNUMBER(P51/P$8*100),P51/P$8*100,0)</f>
        <v>30.079053523980683</v>
      </c>
      <c r="R51" s="52">
        <v>22555.421303204053</v>
      </c>
      <c r="S51" s="53">
        <f>IF(ISNUMBER(R51/R$8*100),R51/R$8*100,0)</f>
        <v>14.002077414039235</v>
      </c>
    </row>
    <row r="52" spans="1:19" x14ac:dyDescent="0.2">
      <c r="A52" s="146" t="s">
        <v>37</v>
      </c>
      <c r="B52" s="52">
        <v>503070.75923057686</v>
      </c>
      <c r="C52" s="53">
        <f t="shared" ref="C52:C54" si="62">IF(ISNUMBER(B52/B$8*100),B52/B$8*100,0)</f>
        <v>13.505362131964835</v>
      </c>
      <c r="D52" s="52">
        <f t="shared" ref="D52:D54" si="63">F52+H52+J52</f>
        <v>298425.92609180714</v>
      </c>
      <c r="E52" s="53">
        <f t="shared" ref="E52:E54" si="64">IF(ISNUMBER(D52/D$8*100),D52/D$8*100,0)</f>
        <v>13.3971941701957</v>
      </c>
      <c r="F52" s="52">
        <v>522.89107669454324</v>
      </c>
      <c r="G52" s="53">
        <f t="shared" ref="G52:G54" si="65">IF(ISNUMBER(F52/F$8*100),F52/F$8*100,0)</f>
        <v>0.18786976619114168</v>
      </c>
      <c r="H52" s="52">
        <v>297903.0350151126</v>
      </c>
      <c r="I52" s="53">
        <f t="shared" ref="I52:I54" si="66">IF(ISNUMBER(H52/H$8*100),H52/H$8*100,0)</f>
        <v>15.959546697828001</v>
      </c>
      <c r="J52" s="52">
        <v>0</v>
      </c>
      <c r="K52" s="53">
        <f t="shared" ref="K52:K54" si="67">IF(ISNUMBER(J52/J$8*100),J52/J$8*100,0)</f>
        <v>0</v>
      </c>
      <c r="L52" s="52">
        <v>177000.33571443646</v>
      </c>
      <c r="M52" s="53">
        <f t="shared" ref="M52:M54" si="68">IF(ISNUMBER(L52/L$8*100),L52/L$8*100,0)</f>
        <v>15.047029915001003</v>
      </c>
      <c r="N52" s="52">
        <v>0</v>
      </c>
      <c r="O52" s="53">
        <f t="shared" ref="O52:O54" si="69">IF(ISNUMBER(N52/N$8*100),N52/N$8*100,0)</f>
        <v>0</v>
      </c>
      <c r="P52" s="52">
        <v>15055.5718881226</v>
      </c>
      <c r="Q52" s="53">
        <f t="shared" ref="Q52:Q54" si="70">IF(ISNUMBER(P52/P$8*100),P52/P$8*100,0)</f>
        <v>9.6623218062061493</v>
      </c>
      <c r="R52" s="52">
        <v>12588.925536210878</v>
      </c>
      <c r="S52" s="53">
        <f t="shared" ref="S52:S54" si="71">IF(ISNUMBER(R52/R$8*100),R52/R$8*100,0)</f>
        <v>7.8150218321375515</v>
      </c>
    </row>
    <row r="53" spans="1:19" x14ac:dyDescent="0.2">
      <c r="A53" s="146" t="s">
        <v>49</v>
      </c>
      <c r="B53" s="52">
        <v>2383805.5777186817</v>
      </c>
      <c r="C53" s="53">
        <f>IF(ISNUMBER(B53/B$8*100),B53/B$8*100,0)</f>
        <v>63.995286922515419</v>
      </c>
      <c r="D53" s="52">
        <f t="shared" si="63"/>
        <v>1455743.2378724024</v>
      </c>
      <c r="E53" s="53">
        <f t="shared" si="64"/>
        <v>65.352481519069286</v>
      </c>
      <c r="F53" s="52">
        <v>274282.37936867401</v>
      </c>
      <c r="G53" s="53">
        <f t="shared" si="65"/>
        <v>98.547037383169325</v>
      </c>
      <c r="H53" s="52">
        <v>1099178.2280459744</v>
      </c>
      <c r="I53" s="53">
        <f t="shared" si="66"/>
        <v>58.886228731592617</v>
      </c>
      <c r="J53" s="52">
        <v>82282.630457754029</v>
      </c>
      <c r="K53" s="53">
        <f t="shared" si="67"/>
        <v>99.632868797167788</v>
      </c>
      <c r="L53" s="52">
        <v>703999.78799558885</v>
      </c>
      <c r="M53" s="53">
        <f t="shared" si="68"/>
        <v>59.847942250315157</v>
      </c>
      <c r="N53" s="52">
        <v>4227.2693187020959</v>
      </c>
      <c r="O53" s="53">
        <f t="shared" si="69"/>
        <v>99.999999999999972</v>
      </c>
      <c r="P53" s="52">
        <v>93893.380265295375</v>
      </c>
      <c r="Q53" s="53">
        <f t="shared" si="70"/>
        <v>60.25862466981313</v>
      </c>
      <c r="R53" s="52">
        <v>125941.90226665536</v>
      </c>
      <c r="S53" s="53">
        <f t="shared" si="71"/>
        <v>78.182900753823191</v>
      </c>
    </row>
    <row r="54" spans="1:19" x14ac:dyDescent="0.2">
      <c r="A54" s="146" t="s">
        <v>45</v>
      </c>
      <c r="B54" s="52">
        <v>15494.83920785458</v>
      </c>
      <c r="C54" s="53">
        <f t="shared" si="62"/>
        <v>0.4159721288486371</v>
      </c>
      <c r="D54" s="52">
        <f t="shared" si="63"/>
        <v>13978.847474561251</v>
      </c>
      <c r="E54" s="53">
        <f t="shared" si="64"/>
        <v>0.6275504824424446</v>
      </c>
      <c r="F54" s="52">
        <v>1289.8314911396635</v>
      </c>
      <c r="G54" s="53">
        <f t="shared" si="65"/>
        <v>0.46342412687209855</v>
      </c>
      <c r="H54" s="52">
        <v>12385.817636762922</v>
      </c>
      <c r="I54" s="53">
        <f t="shared" si="66"/>
        <v>0.66354488451140359</v>
      </c>
      <c r="J54" s="52">
        <v>303.19834665866551</v>
      </c>
      <c r="K54" s="53">
        <f t="shared" si="67"/>
        <v>0.36713120283230166</v>
      </c>
      <c r="L54" s="52">
        <v>1515.9917332933276</v>
      </c>
      <c r="M54" s="53">
        <f t="shared" si="68"/>
        <v>0.12887643896089176</v>
      </c>
      <c r="N54" s="52">
        <v>0</v>
      </c>
      <c r="O54" s="53">
        <f t="shared" si="69"/>
        <v>0</v>
      </c>
      <c r="P54" s="52">
        <v>0</v>
      </c>
      <c r="Q54" s="53">
        <f t="shared" si="70"/>
        <v>0</v>
      </c>
      <c r="R54" s="52">
        <v>0</v>
      </c>
      <c r="S54" s="53">
        <f t="shared" si="71"/>
        <v>0</v>
      </c>
    </row>
    <row r="55" spans="1:19" x14ac:dyDescent="0.2">
      <c r="A55" s="154"/>
      <c r="B55" s="155"/>
      <c r="C55" s="156"/>
      <c r="D55" s="155"/>
      <c r="E55" s="156"/>
      <c r="F55" s="155"/>
      <c r="G55" s="156"/>
      <c r="H55" s="155"/>
      <c r="I55" s="156"/>
      <c r="J55" s="155"/>
      <c r="K55" s="156"/>
      <c r="L55" s="155"/>
      <c r="M55" s="156"/>
      <c r="N55" s="155"/>
      <c r="O55" s="156"/>
      <c r="P55" s="173"/>
      <c r="Q55" s="173"/>
      <c r="R55" s="173"/>
      <c r="S55" s="173"/>
    </row>
    <row r="56" spans="1:19" x14ac:dyDescent="0.2">
      <c r="A56" s="11" t="str">
        <f>'C01'!$A$34</f>
        <v>Fuente: Instituto Nacional de Estadística (INE).  LXXXI Encuesta Permanente de Hogares de Propósitos Múltiples, Junio 2024.</v>
      </c>
      <c r="B56" s="97"/>
      <c r="C56" s="96"/>
      <c r="D56" s="97"/>
      <c r="E56" s="96"/>
      <c r="F56" s="98"/>
      <c r="G56" s="96"/>
      <c r="H56" s="98"/>
      <c r="I56" s="96"/>
      <c r="J56" s="98"/>
      <c r="K56" s="96"/>
      <c r="L56" s="97"/>
      <c r="M56" s="96"/>
      <c r="N56" s="97"/>
      <c r="O56" s="96"/>
    </row>
    <row r="57" spans="1:19" x14ac:dyDescent="0.2">
      <c r="A57" s="11" t="s">
        <v>73</v>
      </c>
      <c r="B57" s="99"/>
      <c r="C57" s="100"/>
      <c r="D57" s="99"/>
      <c r="E57" s="100"/>
      <c r="F57" s="101"/>
      <c r="G57" s="100"/>
      <c r="H57" s="99"/>
      <c r="I57" s="100"/>
      <c r="J57" s="101"/>
      <c r="K57" s="102"/>
      <c r="L57" s="99"/>
      <c r="M57" s="100"/>
      <c r="N57" s="101"/>
      <c r="O57" s="100"/>
    </row>
    <row r="58" spans="1:19" x14ac:dyDescent="0.2">
      <c r="A58" s="11" t="s">
        <v>74</v>
      </c>
      <c r="B58" s="99"/>
      <c r="C58" s="100"/>
      <c r="D58" s="99"/>
      <c r="E58" s="100"/>
      <c r="F58" s="101"/>
      <c r="G58" s="24"/>
      <c r="H58" s="95"/>
      <c r="I58" s="100"/>
      <c r="J58" s="101"/>
      <c r="K58" s="102"/>
      <c r="L58" s="99"/>
      <c r="M58" s="100"/>
      <c r="N58" s="101"/>
      <c r="O58" s="100"/>
    </row>
    <row r="59" spans="1:19" x14ac:dyDescent="0.2">
      <c r="A59" s="11" t="s">
        <v>144</v>
      </c>
      <c r="B59" s="99"/>
      <c r="C59" s="100"/>
      <c r="D59" s="99"/>
      <c r="E59" s="100"/>
      <c r="F59" s="101"/>
      <c r="G59" s="100"/>
      <c r="H59" s="61"/>
      <c r="I59" s="100"/>
      <c r="J59" s="101"/>
      <c r="K59" s="100"/>
      <c r="L59" s="99"/>
      <c r="M59" s="100"/>
      <c r="N59" s="101"/>
      <c r="O59" s="100"/>
    </row>
    <row r="60" spans="1:19" x14ac:dyDescent="0.2">
      <c r="A60" s="11" t="s">
        <v>153</v>
      </c>
      <c r="B60" s="99"/>
      <c r="C60" s="100"/>
      <c r="D60" s="99"/>
      <c r="E60" s="100"/>
      <c r="F60" s="101"/>
      <c r="G60" s="100"/>
      <c r="H60" s="61"/>
      <c r="I60" s="100"/>
      <c r="J60" s="101"/>
      <c r="K60" s="100"/>
      <c r="L60" s="99"/>
      <c r="M60" s="100"/>
      <c r="N60" s="101"/>
      <c r="O60" s="100"/>
    </row>
    <row r="61" spans="1:19" x14ac:dyDescent="0.2">
      <c r="A61" s="11"/>
      <c r="B61" s="99"/>
      <c r="C61" s="100"/>
      <c r="D61" s="99"/>
      <c r="E61" s="100"/>
      <c r="F61" s="101"/>
      <c r="G61" s="100"/>
      <c r="H61" s="61"/>
      <c r="I61" s="100"/>
      <c r="J61" s="101"/>
      <c r="K61" s="100"/>
      <c r="L61" s="99"/>
      <c r="M61" s="100"/>
      <c r="N61" s="101"/>
      <c r="O61" s="100"/>
    </row>
    <row r="62" spans="1:19" x14ac:dyDescent="0.2">
      <c r="A62" s="211" t="s">
        <v>62</v>
      </c>
      <c r="B62" s="211"/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11"/>
      <c r="P62" s="211"/>
      <c r="Q62" s="211"/>
    </row>
    <row r="63" spans="1:19" x14ac:dyDescent="0.2">
      <c r="A63" s="211" t="s">
        <v>69</v>
      </c>
      <c r="B63" s="211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1"/>
      <c r="P63" s="211"/>
      <c r="Q63" s="211"/>
    </row>
    <row r="64" spans="1:19" x14ac:dyDescent="0.2">
      <c r="A64" s="211" t="s">
        <v>32</v>
      </c>
      <c r="B64" s="211"/>
      <c r="C64" s="211"/>
      <c r="D64" s="211"/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11"/>
      <c r="P64" s="211"/>
      <c r="Q64" s="211"/>
    </row>
    <row r="65" spans="1:19" x14ac:dyDescent="0.2">
      <c r="A65" t="s">
        <v>18</v>
      </c>
      <c r="B65" s="222"/>
      <c r="C65" s="222"/>
      <c r="D65" s="222"/>
      <c r="E65" s="222"/>
      <c r="F65" s="222"/>
      <c r="G65" s="222"/>
      <c r="H65" s="222"/>
      <c r="I65" s="222"/>
      <c r="J65" s="222"/>
      <c r="K65" s="222"/>
      <c r="L65" s="180"/>
      <c r="M65" s="180"/>
      <c r="N65" s="180"/>
      <c r="O65" s="180"/>
    </row>
    <row r="66" spans="1:19" ht="11.25" customHeight="1" x14ac:dyDescent="0.2">
      <c r="A66" s="219" t="s">
        <v>31</v>
      </c>
      <c r="B66" s="217" t="s">
        <v>6</v>
      </c>
      <c r="C66" s="217"/>
      <c r="D66" s="213" t="s">
        <v>7</v>
      </c>
      <c r="E66" s="213"/>
      <c r="F66" s="213"/>
      <c r="G66" s="213"/>
      <c r="H66" s="213"/>
      <c r="I66" s="213"/>
      <c r="J66" s="213"/>
      <c r="K66" s="213"/>
      <c r="L66" s="214" t="s">
        <v>1</v>
      </c>
      <c r="M66" s="214"/>
      <c r="N66" s="209" t="s">
        <v>128</v>
      </c>
      <c r="O66" s="209"/>
      <c r="P66" s="209" t="s">
        <v>126</v>
      </c>
      <c r="Q66" s="209"/>
      <c r="R66" s="209" t="s">
        <v>134</v>
      </c>
      <c r="S66" s="209"/>
    </row>
    <row r="67" spans="1:19" ht="13.5" x14ac:dyDescent="0.35">
      <c r="A67" s="220"/>
      <c r="B67" s="218"/>
      <c r="C67" s="218"/>
      <c r="D67" s="216" t="s">
        <v>4</v>
      </c>
      <c r="E67" s="216"/>
      <c r="F67" s="216" t="s">
        <v>88</v>
      </c>
      <c r="G67" s="216"/>
      <c r="H67" s="216" t="s">
        <v>10</v>
      </c>
      <c r="I67" s="216"/>
      <c r="J67" s="216" t="s">
        <v>89</v>
      </c>
      <c r="K67" s="216"/>
      <c r="L67" s="215"/>
      <c r="M67" s="215"/>
      <c r="N67" s="210"/>
      <c r="O67" s="210"/>
      <c r="P67" s="210"/>
      <c r="Q67" s="210"/>
      <c r="R67" s="210"/>
      <c r="S67" s="210"/>
    </row>
    <row r="68" spans="1:19" x14ac:dyDescent="0.2">
      <c r="A68" s="221"/>
      <c r="B68" s="152" t="s">
        <v>8</v>
      </c>
      <c r="C68" s="153" t="s">
        <v>71</v>
      </c>
      <c r="D68" s="152" t="s">
        <v>8</v>
      </c>
      <c r="E68" s="153" t="s">
        <v>71</v>
      </c>
      <c r="F68" s="152" t="s">
        <v>8</v>
      </c>
      <c r="G68" s="153" t="s">
        <v>71</v>
      </c>
      <c r="H68" s="152" t="s">
        <v>8</v>
      </c>
      <c r="I68" s="153" t="s">
        <v>71</v>
      </c>
      <c r="J68" s="152" t="s">
        <v>8</v>
      </c>
      <c r="K68" s="153" t="s">
        <v>71</v>
      </c>
      <c r="L68" s="152" t="s">
        <v>8</v>
      </c>
      <c r="M68" s="153" t="s">
        <v>71</v>
      </c>
      <c r="N68" s="152" t="s">
        <v>8</v>
      </c>
      <c r="O68" s="153" t="s">
        <v>71</v>
      </c>
      <c r="P68" s="152" t="s">
        <v>8</v>
      </c>
      <c r="Q68" s="153" t="s">
        <v>71</v>
      </c>
      <c r="R68" s="152" t="s">
        <v>8</v>
      </c>
      <c r="S68" s="153" t="s">
        <v>71</v>
      </c>
    </row>
    <row r="69" spans="1:19" x14ac:dyDescent="0.2">
      <c r="A69" s="103"/>
      <c r="B69" s="103"/>
      <c r="C69" s="104"/>
      <c r="D69" s="91"/>
      <c r="E69" s="93"/>
      <c r="F69" s="91"/>
      <c r="G69" s="93"/>
      <c r="H69" s="91"/>
      <c r="I69" s="93"/>
      <c r="J69" s="91"/>
      <c r="K69" s="93"/>
      <c r="L69" s="91"/>
      <c r="M69" s="93"/>
      <c r="N69" s="91"/>
      <c r="O69" s="93"/>
    </row>
    <row r="70" spans="1:19" x14ac:dyDescent="0.2">
      <c r="A70" s="149" t="s">
        <v>85</v>
      </c>
      <c r="B70" s="18">
        <f t="shared" ref="B70:O70" si="72">B8</f>
        <v>3724970.5288531007</v>
      </c>
      <c r="C70" s="51">
        <f t="shared" si="72"/>
        <v>99.999999999999588</v>
      </c>
      <c r="D70" s="18">
        <f t="shared" si="72"/>
        <v>2227525.5721508129</v>
      </c>
      <c r="E70" s="51">
        <f t="shared" si="72"/>
        <v>59.799817338062446</v>
      </c>
      <c r="F70" s="18">
        <f t="shared" si="72"/>
        <v>278326.35729292681</v>
      </c>
      <c r="G70" s="51">
        <f t="shared" si="72"/>
        <v>7.4719076335517238</v>
      </c>
      <c r="H70" s="18">
        <f t="shared" si="72"/>
        <v>1866613.3860534737</v>
      </c>
      <c r="I70" s="51">
        <f t="shared" si="72"/>
        <v>50.110822933898334</v>
      </c>
      <c r="J70" s="18">
        <f t="shared" si="72"/>
        <v>82585.828804412624</v>
      </c>
      <c r="K70" s="51">
        <f t="shared" si="72"/>
        <v>2.217086770612394</v>
      </c>
      <c r="L70" s="18">
        <f t="shared" si="72"/>
        <v>1176314.1079288847</v>
      </c>
      <c r="M70" s="51">
        <f t="shared" si="72"/>
        <v>31.579152071602181</v>
      </c>
      <c r="N70" s="18">
        <f t="shared" si="72"/>
        <v>4227.2693187020968</v>
      </c>
      <c r="O70" s="51">
        <f t="shared" si="72"/>
        <v>0.11348463795775723</v>
      </c>
      <c r="P70" s="18">
        <f t="shared" ref="P70:S70" si="73">P8</f>
        <v>155817.33034861606</v>
      </c>
      <c r="Q70" s="51">
        <f t="shared" si="73"/>
        <v>4.1830486749271385</v>
      </c>
      <c r="R70" s="18">
        <f t="shared" si="73"/>
        <v>161086.24910607032</v>
      </c>
      <c r="S70" s="51">
        <f t="shared" si="73"/>
        <v>4.3244972774500834</v>
      </c>
    </row>
    <row r="71" spans="1:19" x14ac:dyDescent="0.2">
      <c r="A71" s="148"/>
      <c r="B71" s="18"/>
      <c r="C71" s="51"/>
      <c r="D71" s="18"/>
      <c r="E71" s="51"/>
      <c r="F71" s="18"/>
      <c r="G71" s="51"/>
      <c r="H71" s="18"/>
      <c r="I71" s="51"/>
      <c r="J71" s="18"/>
      <c r="K71" s="51"/>
      <c r="L71" s="18"/>
      <c r="M71" s="51"/>
      <c r="N71" s="18"/>
      <c r="O71" s="51"/>
      <c r="P71" s="18"/>
      <c r="Q71" s="51"/>
    </row>
    <row r="72" spans="1:19" x14ac:dyDescent="0.2">
      <c r="A72" s="150" t="s">
        <v>15</v>
      </c>
      <c r="B72" s="18"/>
      <c r="C72" s="51"/>
      <c r="D72" s="18"/>
      <c r="E72" s="51"/>
      <c r="F72" s="18"/>
      <c r="G72" s="51"/>
      <c r="H72" s="18"/>
      <c r="I72" s="51"/>
      <c r="J72" s="18"/>
      <c r="K72" s="51"/>
      <c r="L72" s="18"/>
      <c r="M72" s="51"/>
      <c r="N72" s="18"/>
      <c r="O72" s="51"/>
      <c r="P72" s="18"/>
      <c r="Q72" s="51"/>
    </row>
    <row r="73" spans="1:19" x14ac:dyDescent="0.2">
      <c r="A73" s="151" t="s">
        <v>93</v>
      </c>
      <c r="B73" s="52">
        <v>807483.33556542371</v>
      </c>
      <c r="C73" s="53">
        <f>IF(ISNUMBER(B73/B$70*100),B73/B$70*100,0)</f>
        <v>21.677576488478785</v>
      </c>
      <c r="D73" s="82">
        <f>F73+H73+J73</f>
        <v>453440.29822417063</v>
      </c>
      <c r="E73" s="53">
        <f>IF(ISNUMBER(D73/D$70*100),D73/D$70*100,0)</f>
        <v>20.356233117734586</v>
      </c>
      <c r="F73" s="52">
        <v>2231.255356418787</v>
      </c>
      <c r="G73" s="53">
        <f>IF(ISNUMBER(F73/F$70*100),F73/F$70*100,0)</f>
        <v>0.80166872376750309</v>
      </c>
      <c r="H73" s="52">
        <v>451209.04286775185</v>
      </c>
      <c r="I73" s="53">
        <f>IF(ISNUMBER(H73/H$70*100),H73/H$70*100,0)</f>
        <v>24.172602973866482</v>
      </c>
      <c r="J73" s="52">
        <v>0</v>
      </c>
      <c r="K73" s="53">
        <f>IF(ISNUMBER(J73/J$70*100),J73/J$70*100,0)</f>
        <v>0</v>
      </c>
      <c r="L73" s="52">
        <v>286420.72633641906</v>
      </c>
      <c r="M73" s="53">
        <f>IF(ISNUMBER(L73/L$70*100),L73/L$70*100,0)</f>
        <v>24.349000356776724</v>
      </c>
      <c r="N73" s="52">
        <v>0</v>
      </c>
      <c r="O73" s="53">
        <f>IF(ISNUMBER(N73/N$70*100),N73/N$70*100,0)</f>
        <v>0</v>
      </c>
      <c r="P73" s="52">
        <v>45808.679081331575</v>
      </c>
      <c r="Q73" s="53">
        <f>IF(ISNUMBER(P73/P$70*100),P73/P$70*100,0)</f>
        <v>29.398962861731793</v>
      </c>
      <c r="R73" s="52">
        <v>21813.631923497542</v>
      </c>
      <c r="S73" s="53">
        <f>IF(ISNUMBER(R73/R$70*100),R73/R$70*100,0)</f>
        <v>13.541585358495709</v>
      </c>
    </row>
    <row r="74" spans="1:19" x14ac:dyDescent="0.2">
      <c r="A74" s="151" t="s">
        <v>94</v>
      </c>
      <c r="B74" s="52">
        <v>15116.017130612363</v>
      </c>
      <c r="C74" s="53">
        <f t="shared" ref="C74:C96" si="74">IF(ISNUMBER(B74/B$70*100),B74/B$70*100,0)</f>
        <v>0.40580232819362755</v>
      </c>
      <c r="D74" s="82">
        <f t="shared" ref="D74:D96" si="75">F74+H74+J74</f>
        <v>5937.2624878843681</v>
      </c>
      <c r="E74" s="53">
        <f t="shared" ref="E74:E96" si="76">IF(ISNUMBER(D74/D$70*100),D74/D$70*100,0)</f>
        <v>0.26654071055855832</v>
      </c>
      <c r="F74" s="52">
        <v>0</v>
      </c>
      <c r="G74" s="53">
        <f t="shared" ref="G74:G96" si="77">IF(ISNUMBER(F74/F$70*100),F74/F$70*100,0)</f>
        <v>0</v>
      </c>
      <c r="H74" s="52">
        <v>5937.2624878843681</v>
      </c>
      <c r="I74" s="53">
        <f t="shared" ref="I74:I96" si="78">IF(ISNUMBER(H74/H$70*100),H74/H$70*100,0)</f>
        <v>0.31807671220216355</v>
      </c>
      <c r="J74" s="52">
        <v>0</v>
      </c>
      <c r="K74" s="53">
        <f t="shared" ref="K74:K96" si="79">IF(ISNUMBER(J74/J$70*100),J74/J$70*100,0)</f>
        <v>0</v>
      </c>
      <c r="L74" s="52">
        <v>7377.2661491550498</v>
      </c>
      <c r="M74" s="53">
        <f t="shared" ref="M74:M96" si="80">IF(ISNUMBER(L74/L$70*100),L74/L$70*100,0)</f>
        <v>0.62715103894690771</v>
      </c>
      <c r="N74" s="52">
        <v>0</v>
      </c>
      <c r="O74" s="53">
        <f t="shared" ref="O74:O96" si="81">IF(ISNUMBER(N74/N$70*100),N74/N$70*100,0)</f>
        <v>0</v>
      </c>
      <c r="P74" s="52">
        <v>1059.6991138664423</v>
      </c>
      <c r="Q74" s="53">
        <f t="shared" ref="Q74:Q96" si="82">IF(ISNUMBER(P74/P$70*100),P74/P$70*100,0)</f>
        <v>0.68009066224888914</v>
      </c>
      <c r="R74" s="52">
        <v>741.78937970650964</v>
      </c>
      <c r="S74" s="53">
        <f t="shared" ref="S74:S96" si="83">IF(ISNUMBER(R74/R$70*100),R74/R$70*100,0)</f>
        <v>0.46049205554352701</v>
      </c>
    </row>
    <row r="75" spans="1:19" x14ac:dyDescent="0.2">
      <c r="A75" s="151" t="s">
        <v>54</v>
      </c>
      <c r="B75" s="52">
        <v>503070.75923057686</v>
      </c>
      <c r="C75" s="53">
        <f t="shared" si="74"/>
        <v>13.505362131964835</v>
      </c>
      <c r="D75" s="82">
        <f t="shared" si="75"/>
        <v>298425.92609180714</v>
      </c>
      <c r="E75" s="53">
        <f t="shared" si="76"/>
        <v>13.3971941701957</v>
      </c>
      <c r="F75" s="52">
        <v>522.89107669454324</v>
      </c>
      <c r="G75" s="53">
        <f t="shared" si="77"/>
        <v>0.18786976619114168</v>
      </c>
      <c r="H75" s="52">
        <v>297903.0350151126</v>
      </c>
      <c r="I75" s="53">
        <f t="shared" si="78"/>
        <v>15.959546697828001</v>
      </c>
      <c r="J75" s="52">
        <v>0</v>
      </c>
      <c r="K75" s="53">
        <f t="shared" si="79"/>
        <v>0</v>
      </c>
      <c r="L75" s="52">
        <v>177000.33571443646</v>
      </c>
      <c r="M75" s="53">
        <f t="shared" si="80"/>
        <v>15.047029915001003</v>
      </c>
      <c r="N75" s="52">
        <v>0</v>
      </c>
      <c r="O75" s="53">
        <f t="shared" si="81"/>
        <v>0</v>
      </c>
      <c r="P75" s="52">
        <v>15055.5718881226</v>
      </c>
      <c r="Q75" s="53">
        <f t="shared" si="82"/>
        <v>9.6623218062061493</v>
      </c>
      <c r="R75" s="52">
        <v>12588.925536210878</v>
      </c>
      <c r="S75" s="53">
        <f t="shared" si="83"/>
        <v>7.8150218321375515</v>
      </c>
    </row>
    <row r="76" spans="1:19" x14ac:dyDescent="0.2">
      <c r="A76" s="151" t="s">
        <v>95</v>
      </c>
      <c r="B76" s="52">
        <v>12811.18962115141</v>
      </c>
      <c r="C76" s="53">
        <f t="shared" si="74"/>
        <v>0.34392727464332207</v>
      </c>
      <c r="D76" s="82">
        <f t="shared" si="75"/>
        <v>9902.0958009633378</v>
      </c>
      <c r="E76" s="53">
        <f t="shared" si="76"/>
        <v>0.44453342869605106</v>
      </c>
      <c r="F76" s="52">
        <v>4064.665960978416</v>
      </c>
      <c r="G76" s="53">
        <f t="shared" si="77"/>
        <v>1.460395630694985</v>
      </c>
      <c r="H76" s="52">
        <v>5837.4298399849222</v>
      </c>
      <c r="I76" s="53">
        <f t="shared" si="78"/>
        <v>0.31272838197773939</v>
      </c>
      <c r="J76" s="52">
        <v>0</v>
      </c>
      <c r="K76" s="53">
        <f t="shared" si="79"/>
        <v>0</v>
      </c>
      <c r="L76" s="52">
        <v>2909.093820188074</v>
      </c>
      <c r="M76" s="53">
        <f t="shared" si="80"/>
        <v>0.24730586843934602</v>
      </c>
      <c r="N76" s="52">
        <v>0</v>
      </c>
      <c r="O76" s="53">
        <f t="shared" si="81"/>
        <v>0</v>
      </c>
      <c r="P76" s="52">
        <v>0</v>
      </c>
      <c r="Q76" s="53">
        <f t="shared" si="82"/>
        <v>0</v>
      </c>
      <c r="R76" s="52">
        <v>0</v>
      </c>
      <c r="S76" s="53">
        <f t="shared" si="83"/>
        <v>0</v>
      </c>
    </row>
    <row r="77" spans="1:19" x14ac:dyDescent="0.2">
      <c r="A77" s="151" t="s">
        <v>96</v>
      </c>
      <c r="B77" s="52">
        <v>15125.660144862653</v>
      </c>
      <c r="C77" s="53">
        <f t="shared" si="74"/>
        <v>0.40606120310755234</v>
      </c>
      <c r="D77" s="82">
        <f t="shared" si="75"/>
        <v>7045.6142215401087</v>
      </c>
      <c r="E77" s="53">
        <f t="shared" si="76"/>
        <v>0.31629779292442128</v>
      </c>
      <c r="F77" s="52">
        <v>3138.578586854806</v>
      </c>
      <c r="G77" s="53">
        <f t="shared" si="77"/>
        <v>1.1276612884893198</v>
      </c>
      <c r="H77" s="52">
        <v>3907.0356346853032</v>
      </c>
      <c r="I77" s="53">
        <f t="shared" si="78"/>
        <v>0.20931145484528185</v>
      </c>
      <c r="J77" s="52">
        <v>0</v>
      </c>
      <c r="K77" s="53">
        <f t="shared" si="79"/>
        <v>0</v>
      </c>
      <c r="L77" s="52">
        <v>7550.3572591559723</v>
      </c>
      <c r="M77" s="53">
        <f t="shared" si="80"/>
        <v>0.64186574047383926</v>
      </c>
      <c r="N77" s="52">
        <v>0</v>
      </c>
      <c r="O77" s="53">
        <f t="shared" si="81"/>
        <v>0</v>
      </c>
      <c r="P77" s="52">
        <v>0</v>
      </c>
      <c r="Q77" s="53">
        <f t="shared" si="82"/>
        <v>0</v>
      </c>
      <c r="R77" s="52">
        <v>529.68866416657215</v>
      </c>
      <c r="S77" s="53">
        <f t="shared" si="83"/>
        <v>0.32882301692789961</v>
      </c>
    </row>
    <row r="78" spans="1:19" x14ac:dyDescent="0.2">
      <c r="A78" s="151" t="s">
        <v>97</v>
      </c>
      <c r="B78" s="52">
        <v>273234.95422734064</v>
      </c>
      <c r="C78" s="53">
        <f t="shared" si="74"/>
        <v>7.3352245906618831</v>
      </c>
      <c r="D78" s="82">
        <f t="shared" si="75"/>
        <v>229216.53722166788</v>
      </c>
      <c r="E78" s="53">
        <f t="shared" si="76"/>
        <v>10.290186567885064</v>
      </c>
      <c r="F78" s="52">
        <v>1886.3777258063089</v>
      </c>
      <c r="G78" s="53">
        <f t="shared" si="77"/>
        <v>0.67775748734460517</v>
      </c>
      <c r="H78" s="52">
        <v>227330.15949586156</v>
      </c>
      <c r="I78" s="53">
        <f t="shared" si="78"/>
        <v>12.178749021858195</v>
      </c>
      <c r="J78" s="52">
        <v>0</v>
      </c>
      <c r="K78" s="53">
        <f t="shared" si="79"/>
        <v>0</v>
      </c>
      <c r="L78" s="52">
        <v>27071.49012314824</v>
      </c>
      <c r="M78" s="53">
        <f t="shared" si="80"/>
        <v>2.3013827633855835</v>
      </c>
      <c r="N78" s="52">
        <v>972.96778183660763</v>
      </c>
      <c r="O78" s="53">
        <f t="shared" si="81"/>
        <v>23.016460709802587</v>
      </c>
      <c r="P78" s="52">
        <v>1724.7711055724444</v>
      </c>
      <c r="Q78" s="53">
        <f t="shared" si="82"/>
        <v>1.1069186602758165</v>
      </c>
      <c r="R78" s="52">
        <v>14249.187995115624</v>
      </c>
      <c r="S78" s="53">
        <f t="shared" si="83"/>
        <v>8.8456886135159642</v>
      </c>
    </row>
    <row r="79" spans="1:19" x14ac:dyDescent="0.2">
      <c r="A79" s="151" t="s">
        <v>98</v>
      </c>
      <c r="B79" s="52">
        <v>855412.29548032512</v>
      </c>
      <c r="C79" s="53">
        <f t="shared" si="74"/>
        <v>22.964270156083682</v>
      </c>
      <c r="D79" s="82">
        <f t="shared" si="75"/>
        <v>342298.67779834702</v>
      </c>
      <c r="E79" s="53">
        <f t="shared" si="76"/>
        <v>15.36676759530247</v>
      </c>
      <c r="F79" s="52">
        <v>4339.1225742372362</v>
      </c>
      <c r="G79" s="53">
        <f t="shared" si="77"/>
        <v>1.5590052686495988</v>
      </c>
      <c r="H79" s="52">
        <v>337959.55522410979</v>
      </c>
      <c r="I79" s="53">
        <f t="shared" si="78"/>
        <v>18.105492961166846</v>
      </c>
      <c r="J79" s="52">
        <v>0</v>
      </c>
      <c r="K79" s="53">
        <f t="shared" si="79"/>
        <v>0</v>
      </c>
      <c r="L79" s="52">
        <v>407333.23448103433</v>
      </c>
      <c r="M79" s="53">
        <f t="shared" si="80"/>
        <v>34.627930731717463</v>
      </c>
      <c r="N79" s="52">
        <v>2618.6751398656015</v>
      </c>
      <c r="O79" s="53">
        <f t="shared" si="81"/>
        <v>61.947203796081205</v>
      </c>
      <c r="P79" s="52">
        <v>73647.456590551214</v>
      </c>
      <c r="Q79" s="53">
        <f t="shared" si="82"/>
        <v>47.265253759499629</v>
      </c>
      <c r="R79" s="52">
        <v>29514.251470519295</v>
      </c>
      <c r="S79" s="53">
        <f t="shared" si="83"/>
        <v>18.322017946476034</v>
      </c>
    </row>
    <row r="80" spans="1:19" x14ac:dyDescent="0.2">
      <c r="A80" s="151" t="s">
        <v>99</v>
      </c>
      <c r="B80" s="52">
        <v>151332.85220456505</v>
      </c>
      <c r="C80" s="53">
        <f t="shared" si="74"/>
        <v>4.062659047430361</v>
      </c>
      <c r="D80" s="82">
        <f t="shared" si="75"/>
        <v>66453.365181539761</v>
      </c>
      <c r="E80" s="53">
        <f t="shared" si="76"/>
        <v>2.9832818088537114</v>
      </c>
      <c r="F80" s="52">
        <v>4050.5709717042073</v>
      </c>
      <c r="G80" s="53">
        <f t="shared" si="77"/>
        <v>1.4553314357652269</v>
      </c>
      <c r="H80" s="52">
        <v>62402.794209835556</v>
      </c>
      <c r="I80" s="53">
        <f t="shared" si="78"/>
        <v>3.3431022554580498</v>
      </c>
      <c r="J80" s="52">
        <v>0</v>
      </c>
      <c r="K80" s="53">
        <f t="shared" si="79"/>
        <v>0</v>
      </c>
      <c r="L80" s="52">
        <v>52137.581780268854</v>
      </c>
      <c r="M80" s="53">
        <f t="shared" si="80"/>
        <v>4.432283981705071</v>
      </c>
      <c r="N80" s="52">
        <v>0</v>
      </c>
      <c r="O80" s="53">
        <f t="shared" si="81"/>
        <v>0</v>
      </c>
      <c r="P80" s="52">
        <v>1147.5969370267574</v>
      </c>
      <c r="Q80" s="53">
        <f t="shared" si="82"/>
        <v>0.73650147545153999</v>
      </c>
      <c r="R80" s="52">
        <v>31594.30830572961</v>
      </c>
      <c r="S80" s="53">
        <f t="shared" si="83"/>
        <v>19.613286969594615</v>
      </c>
    </row>
    <row r="81" spans="1:19" x14ac:dyDescent="0.2">
      <c r="A81" s="151" t="s">
        <v>100</v>
      </c>
      <c r="B81" s="52">
        <v>207439.55258985862</v>
      </c>
      <c r="C81" s="53">
        <f t="shared" si="74"/>
        <v>5.568891108884241</v>
      </c>
      <c r="D81" s="82">
        <f t="shared" si="75"/>
        <v>125342.18693315917</v>
      </c>
      <c r="E81" s="53">
        <f t="shared" si="76"/>
        <v>5.6269696070035948</v>
      </c>
      <c r="F81" s="52">
        <v>0</v>
      </c>
      <c r="G81" s="53">
        <f t="shared" si="77"/>
        <v>0</v>
      </c>
      <c r="H81" s="52">
        <v>125342.18693315917</v>
      </c>
      <c r="I81" s="53">
        <f t="shared" si="78"/>
        <v>6.7149516803887543</v>
      </c>
      <c r="J81" s="52">
        <v>0</v>
      </c>
      <c r="K81" s="53">
        <f t="shared" si="79"/>
        <v>0</v>
      </c>
      <c r="L81" s="52">
        <v>66599.981121261313</v>
      </c>
      <c r="M81" s="53">
        <f t="shared" si="80"/>
        <v>5.6617514550193331</v>
      </c>
      <c r="N81" s="52">
        <v>0</v>
      </c>
      <c r="O81" s="53">
        <f t="shared" si="81"/>
        <v>0</v>
      </c>
      <c r="P81" s="52">
        <v>13812.188265028342</v>
      </c>
      <c r="Q81" s="53">
        <f t="shared" si="82"/>
        <v>8.8643466257096097</v>
      </c>
      <c r="R81" s="52">
        <v>1685.1962704093817</v>
      </c>
      <c r="S81" s="53">
        <f t="shared" si="83"/>
        <v>1.0461453288292362</v>
      </c>
    </row>
    <row r="82" spans="1:19" x14ac:dyDescent="0.2">
      <c r="A82" s="151" t="s">
        <v>101</v>
      </c>
      <c r="B82" s="52">
        <v>16976.358642688941</v>
      </c>
      <c r="C82" s="53">
        <f t="shared" si="74"/>
        <v>0.45574477733964452</v>
      </c>
      <c r="D82" s="82">
        <f t="shared" si="75"/>
        <v>15826.112319354666</v>
      </c>
      <c r="E82" s="53">
        <f t="shared" si="76"/>
        <v>0.71047948976287534</v>
      </c>
      <c r="F82" s="52">
        <v>928.85456610224685</v>
      </c>
      <c r="G82" s="53">
        <f t="shared" si="77"/>
        <v>0.33372856783544447</v>
      </c>
      <c r="H82" s="52">
        <v>14897.257753252419</v>
      </c>
      <c r="I82" s="53">
        <f t="shared" si="78"/>
        <v>0.79809015967410679</v>
      </c>
      <c r="J82" s="52">
        <v>0</v>
      </c>
      <c r="K82" s="53">
        <f t="shared" si="79"/>
        <v>0</v>
      </c>
      <c r="L82" s="52">
        <v>1150.2463233342742</v>
      </c>
      <c r="M82" s="53">
        <f t="shared" si="80"/>
        <v>9.7783943555645389E-2</v>
      </c>
      <c r="N82" s="52">
        <v>0</v>
      </c>
      <c r="O82" s="53">
        <f t="shared" si="81"/>
        <v>0</v>
      </c>
      <c r="P82" s="52">
        <v>0</v>
      </c>
      <c r="Q82" s="53">
        <f t="shared" si="82"/>
        <v>0</v>
      </c>
      <c r="R82" s="52">
        <v>0</v>
      </c>
      <c r="S82" s="53">
        <f t="shared" si="83"/>
        <v>0</v>
      </c>
    </row>
    <row r="83" spans="1:19" x14ac:dyDescent="0.2">
      <c r="A83" s="151" t="s">
        <v>102</v>
      </c>
      <c r="B83" s="52">
        <v>32771.172881609935</v>
      </c>
      <c r="C83" s="53">
        <f t="shared" si="74"/>
        <v>0.87976999087023677</v>
      </c>
      <c r="D83" s="82">
        <f t="shared" si="75"/>
        <v>32241.484217443376</v>
      </c>
      <c r="E83" s="53">
        <f t="shared" si="76"/>
        <v>1.4474125289754693</v>
      </c>
      <c r="F83" s="52">
        <v>2576.1683555413829</v>
      </c>
      <c r="G83" s="53">
        <f t="shared" si="77"/>
        <v>0.92559266775804272</v>
      </c>
      <c r="H83" s="52">
        <v>29665.315861901992</v>
      </c>
      <c r="I83" s="53">
        <f t="shared" si="78"/>
        <v>1.5892587122512019</v>
      </c>
      <c r="J83" s="52">
        <v>0</v>
      </c>
      <c r="K83" s="53">
        <f t="shared" si="79"/>
        <v>0</v>
      </c>
      <c r="L83" s="52">
        <v>529.68866416657215</v>
      </c>
      <c r="M83" s="53">
        <f t="shared" si="80"/>
        <v>4.5029525753047847E-2</v>
      </c>
      <c r="N83" s="52">
        <v>0</v>
      </c>
      <c r="O83" s="53">
        <f t="shared" si="81"/>
        <v>0</v>
      </c>
      <c r="P83" s="52">
        <v>0</v>
      </c>
      <c r="Q83" s="53">
        <f t="shared" si="82"/>
        <v>0</v>
      </c>
      <c r="R83" s="52">
        <v>0</v>
      </c>
      <c r="S83" s="53">
        <f t="shared" si="83"/>
        <v>0</v>
      </c>
    </row>
    <row r="84" spans="1:19" x14ac:dyDescent="0.2">
      <c r="A84" s="151" t="s">
        <v>103</v>
      </c>
      <c r="B84" s="52">
        <v>13791.729413355259</v>
      </c>
      <c r="C84" s="53">
        <f t="shared" si="74"/>
        <v>0.37025069880490197</v>
      </c>
      <c r="D84" s="82">
        <f t="shared" si="75"/>
        <v>8782.3959448355181</v>
      </c>
      <c r="E84" s="53">
        <f t="shared" si="76"/>
        <v>0.39426689662447167</v>
      </c>
      <c r="F84" s="52">
        <v>0</v>
      </c>
      <c r="G84" s="53">
        <f t="shared" si="77"/>
        <v>0</v>
      </c>
      <c r="H84" s="52">
        <v>8782.3959448355181</v>
      </c>
      <c r="I84" s="53">
        <f t="shared" si="78"/>
        <v>0.47049892658296438</v>
      </c>
      <c r="J84" s="52">
        <v>0</v>
      </c>
      <c r="K84" s="53">
        <f t="shared" si="79"/>
        <v>0</v>
      </c>
      <c r="L84" s="52">
        <v>2981.3803738549545</v>
      </c>
      <c r="M84" s="53">
        <f t="shared" si="80"/>
        <v>0.25345104285999065</v>
      </c>
      <c r="N84" s="52">
        <v>0</v>
      </c>
      <c r="O84" s="53">
        <f t="shared" si="81"/>
        <v>0</v>
      </c>
      <c r="P84" s="52">
        <v>634.33083101823411</v>
      </c>
      <c r="Q84" s="53">
        <f t="shared" si="82"/>
        <v>0.40709902396544823</v>
      </c>
      <c r="R84" s="52">
        <v>1393.6222636465504</v>
      </c>
      <c r="S84" s="53">
        <f t="shared" si="83"/>
        <v>0.8651404271812756</v>
      </c>
    </row>
    <row r="85" spans="1:19" x14ac:dyDescent="0.2">
      <c r="A85" s="151" t="s">
        <v>104</v>
      </c>
      <c r="B85" s="52">
        <v>48625.719630653526</v>
      </c>
      <c r="C85" s="53">
        <f t="shared" si="74"/>
        <v>1.3053987744065492</v>
      </c>
      <c r="D85" s="82">
        <f t="shared" si="75"/>
        <v>24701.566678521041</v>
      </c>
      <c r="E85" s="53">
        <f t="shared" si="76"/>
        <v>1.1089240450187137</v>
      </c>
      <c r="F85" s="52">
        <v>429.94383037988774</v>
      </c>
      <c r="G85" s="53">
        <f t="shared" si="77"/>
        <v>0.15447470895736615</v>
      </c>
      <c r="H85" s="52">
        <v>24271.622848141153</v>
      </c>
      <c r="I85" s="53">
        <f t="shared" si="78"/>
        <v>1.3003026245010456</v>
      </c>
      <c r="J85" s="52">
        <v>0</v>
      </c>
      <c r="K85" s="53">
        <f t="shared" si="79"/>
        <v>0</v>
      </c>
      <c r="L85" s="52">
        <v>21156.428251002904</v>
      </c>
      <c r="M85" s="53">
        <f t="shared" si="80"/>
        <v>1.7985356214296071</v>
      </c>
      <c r="N85" s="52">
        <v>0</v>
      </c>
      <c r="O85" s="53">
        <f t="shared" si="81"/>
        <v>0</v>
      </c>
      <c r="P85" s="52">
        <v>0</v>
      </c>
      <c r="Q85" s="53">
        <f t="shared" si="82"/>
        <v>0</v>
      </c>
      <c r="R85" s="52">
        <v>2767.7247011296072</v>
      </c>
      <c r="S85" s="53">
        <f t="shared" si="83"/>
        <v>1.7181632302501164</v>
      </c>
    </row>
    <row r="86" spans="1:19" x14ac:dyDescent="0.2">
      <c r="A86" s="151" t="s">
        <v>105</v>
      </c>
      <c r="B86" s="52">
        <v>115029.34484960938</v>
      </c>
      <c r="C86" s="53">
        <f t="shared" si="74"/>
        <v>3.0880605352071422</v>
      </c>
      <c r="D86" s="82">
        <f t="shared" si="75"/>
        <v>99960.623029250259</v>
      </c>
      <c r="E86" s="53">
        <f t="shared" si="76"/>
        <v>4.4875185398088213</v>
      </c>
      <c r="F86" s="52">
        <v>9119.4166004476629</v>
      </c>
      <c r="G86" s="53">
        <f t="shared" si="77"/>
        <v>3.276519223384172</v>
      </c>
      <c r="H86" s="52">
        <v>90841.206428802601</v>
      </c>
      <c r="I86" s="53">
        <f t="shared" si="78"/>
        <v>4.86663211072677</v>
      </c>
      <c r="J86" s="52">
        <v>0</v>
      </c>
      <c r="K86" s="53">
        <f t="shared" si="79"/>
        <v>0</v>
      </c>
      <c r="L86" s="52">
        <v>12352.503491232404</v>
      </c>
      <c r="M86" s="53">
        <f t="shared" si="80"/>
        <v>1.0501024690574559</v>
      </c>
      <c r="N86" s="52">
        <v>0</v>
      </c>
      <c r="O86" s="53">
        <f t="shared" si="81"/>
        <v>0</v>
      </c>
      <c r="P86" s="52">
        <v>378.99793332333189</v>
      </c>
      <c r="Q86" s="53">
        <f t="shared" si="82"/>
        <v>0.24323220817311231</v>
      </c>
      <c r="R86" s="52">
        <v>2337.2203958033942</v>
      </c>
      <c r="S86" s="53">
        <f t="shared" si="83"/>
        <v>1.4509124203794743</v>
      </c>
    </row>
    <row r="87" spans="1:19" x14ac:dyDescent="0.2">
      <c r="A87" s="151" t="s">
        <v>106</v>
      </c>
      <c r="B87" s="52">
        <v>93670.227794359234</v>
      </c>
      <c r="C87" s="53">
        <f t="shared" si="74"/>
        <v>2.514656883022369</v>
      </c>
      <c r="D87" s="82">
        <f t="shared" si="75"/>
        <v>92659.859792966512</v>
      </c>
      <c r="E87" s="53">
        <f t="shared" si="76"/>
        <v>4.1597663771598237</v>
      </c>
      <c r="F87" s="52">
        <v>92659.859792966512</v>
      </c>
      <c r="G87" s="53">
        <f t="shared" si="77"/>
        <v>33.29180200330287</v>
      </c>
      <c r="H87" s="52">
        <v>0</v>
      </c>
      <c r="I87" s="53">
        <f t="shared" si="78"/>
        <v>0</v>
      </c>
      <c r="J87" s="52">
        <v>0</v>
      </c>
      <c r="K87" s="53">
        <f t="shared" si="79"/>
        <v>0</v>
      </c>
      <c r="L87" s="52">
        <v>0</v>
      </c>
      <c r="M87" s="53">
        <f t="shared" si="80"/>
        <v>0</v>
      </c>
      <c r="N87" s="52">
        <v>0</v>
      </c>
      <c r="O87" s="53">
        <f t="shared" si="81"/>
        <v>0</v>
      </c>
      <c r="P87" s="52">
        <v>0</v>
      </c>
      <c r="Q87" s="53">
        <f t="shared" si="82"/>
        <v>0</v>
      </c>
      <c r="R87" s="52">
        <v>1010.3680013927362</v>
      </c>
      <c r="S87" s="53">
        <f t="shared" si="83"/>
        <v>0.6272217566674112</v>
      </c>
    </row>
    <row r="88" spans="1:19" x14ac:dyDescent="0.2">
      <c r="A88" s="151" t="s">
        <v>107</v>
      </c>
      <c r="B88" s="52">
        <v>164173.36980347941</v>
      </c>
      <c r="C88" s="53">
        <f t="shared" si="74"/>
        <v>4.4073736565649435</v>
      </c>
      <c r="D88" s="82">
        <f t="shared" si="75"/>
        <v>161816.15527688849</v>
      </c>
      <c r="E88" s="53">
        <f t="shared" si="76"/>
        <v>7.2643904653648947</v>
      </c>
      <c r="F88" s="52">
        <v>113641.15725410142</v>
      </c>
      <c r="G88" s="53">
        <f t="shared" si="77"/>
        <v>40.830181646971674</v>
      </c>
      <c r="H88" s="52">
        <v>48174.998022787062</v>
      </c>
      <c r="I88" s="53">
        <f t="shared" si="78"/>
        <v>2.5808771319615391</v>
      </c>
      <c r="J88" s="52">
        <v>0</v>
      </c>
      <c r="K88" s="53">
        <f t="shared" si="79"/>
        <v>0</v>
      </c>
      <c r="L88" s="52">
        <v>2357.2145265908525</v>
      </c>
      <c r="M88" s="53">
        <f t="shared" si="80"/>
        <v>0.20038988827067272</v>
      </c>
      <c r="N88" s="52">
        <v>0</v>
      </c>
      <c r="O88" s="53">
        <f t="shared" si="81"/>
        <v>0</v>
      </c>
      <c r="P88" s="52">
        <v>0</v>
      </c>
      <c r="Q88" s="53">
        <f t="shared" si="82"/>
        <v>0</v>
      </c>
      <c r="R88" s="52">
        <v>0</v>
      </c>
      <c r="S88" s="53">
        <f t="shared" si="83"/>
        <v>0</v>
      </c>
    </row>
    <row r="89" spans="1:19" x14ac:dyDescent="0.2">
      <c r="A89" s="151" t="s">
        <v>108</v>
      </c>
      <c r="B89" s="52">
        <v>82745.936609165365</v>
      </c>
      <c r="C89" s="53">
        <f t="shared" si="74"/>
        <v>2.2213850007195202</v>
      </c>
      <c r="D89" s="82">
        <f t="shared" si="75"/>
        <v>72034.964701585923</v>
      </c>
      <c r="E89" s="53">
        <f t="shared" si="76"/>
        <v>3.2338557905771532</v>
      </c>
      <c r="F89" s="52">
        <v>35928.407151277061</v>
      </c>
      <c r="G89" s="53">
        <f t="shared" si="77"/>
        <v>12.908733294512931</v>
      </c>
      <c r="H89" s="52">
        <v>36106.557550308862</v>
      </c>
      <c r="I89" s="53">
        <f t="shared" si="78"/>
        <v>1.9343350808518474</v>
      </c>
      <c r="J89" s="52">
        <v>0</v>
      </c>
      <c r="K89" s="53">
        <f t="shared" si="79"/>
        <v>0</v>
      </c>
      <c r="L89" s="52">
        <v>9148.888985588972</v>
      </c>
      <c r="M89" s="53">
        <f t="shared" si="80"/>
        <v>0.77775901214831622</v>
      </c>
      <c r="N89" s="52">
        <v>0</v>
      </c>
      <c r="O89" s="53">
        <f t="shared" si="81"/>
        <v>0</v>
      </c>
      <c r="P89" s="52">
        <v>257.96629822793267</v>
      </c>
      <c r="Q89" s="53">
        <f t="shared" si="82"/>
        <v>0.16555687204419101</v>
      </c>
      <c r="R89" s="52">
        <v>1304.1166237625018</v>
      </c>
      <c r="S89" s="53">
        <f t="shared" si="83"/>
        <v>0.80957662804835762</v>
      </c>
    </row>
    <row r="90" spans="1:19" x14ac:dyDescent="0.2">
      <c r="A90" s="151" t="s">
        <v>109</v>
      </c>
      <c r="B90" s="52">
        <v>21144.188876342036</v>
      </c>
      <c r="C90" s="53">
        <f t="shared" si="74"/>
        <v>0.56763372253718802</v>
      </c>
      <c r="D90" s="82">
        <f t="shared" si="75"/>
        <v>10991.781562116415</v>
      </c>
      <c r="E90" s="53">
        <f t="shared" si="76"/>
        <v>0.4934525421184357</v>
      </c>
      <c r="F90" s="52">
        <v>0</v>
      </c>
      <c r="G90" s="53">
        <f t="shared" si="77"/>
        <v>0</v>
      </c>
      <c r="H90" s="52">
        <v>10991.781562116415</v>
      </c>
      <c r="I90" s="53">
        <f t="shared" si="78"/>
        <v>0.58886224883214944</v>
      </c>
      <c r="J90" s="52">
        <v>0</v>
      </c>
      <c r="K90" s="53">
        <f t="shared" si="79"/>
        <v>0</v>
      </c>
      <c r="L90" s="52">
        <v>6144.3528899718367</v>
      </c>
      <c r="M90" s="53">
        <f t="shared" si="80"/>
        <v>0.52233947111202206</v>
      </c>
      <c r="N90" s="52">
        <v>0</v>
      </c>
      <c r="O90" s="53">
        <f t="shared" si="81"/>
        <v>0</v>
      </c>
      <c r="P90" s="52">
        <v>634.33083101823411</v>
      </c>
      <c r="Q90" s="53">
        <f t="shared" si="82"/>
        <v>0.40709902396544823</v>
      </c>
      <c r="R90" s="52">
        <v>3373.7235932355488</v>
      </c>
      <c r="S90" s="53">
        <f t="shared" si="83"/>
        <v>2.0943585265394415</v>
      </c>
    </row>
    <row r="91" spans="1:19" x14ac:dyDescent="0.2">
      <c r="A91" s="151" t="s">
        <v>110</v>
      </c>
      <c r="B91" s="52">
        <v>167290.62532969727</v>
      </c>
      <c r="C91" s="53">
        <f t="shared" si="74"/>
        <v>4.4910590307731963</v>
      </c>
      <c r="D91" s="82">
        <f t="shared" si="75"/>
        <v>73736.726127297603</v>
      </c>
      <c r="E91" s="53">
        <f t="shared" si="76"/>
        <v>3.3102527328608966</v>
      </c>
      <c r="F91" s="52">
        <v>1068.7953911164086</v>
      </c>
      <c r="G91" s="53">
        <f t="shared" si="77"/>
        <v>0.38400796874280441</v>
      </c>
      <c r="H91" s="52">
        <v>72667.930736181195</v>
      </c>
      <c r="I91" s="53">
        <f t="shared" si="78"/>
        <v>3.893035980515541</v>
      </c>
      <c r="J91" s="52">
        <v>0</v>
      </c>
      <c r="K91" s="53">
        <f t="shared" si="79"/>
        <v>0</v>
      </c>
      <c r="L91" s="52">
        <v>81421.878219586273</v>
      </c>
      <c r="M91" s="53">
        <f t="shared" si="80"/>
        <v>6.9217803026220883</v>
      </c>
      <c r="N91" s="52">
        <v>635.62639699988654</v>
      </c>
      <c r="O91" s="53">
        <f t="shared" si="81"/>
        <v>15.036335494116178</v>
      </c>
      <c r="P91" s="52">
        <v>1655.7414735288385</v>
      </c>
      <c r="Q91" s="53">
        <f t="shared" si="82"/>
        <v>1.0626170207283008</v>
      </c>
      <c r="R91" s="52">
        <v>9840.6531122845008</v>
      </c>
      <c r="S91" s="53">
        <f t="shared" si="83"/>
        <v>6.1089342925880254</v>
      </c>
    </row>
    <row r="92" spans="1:19" x14ac:dyDescent="0.2">
      <c r="A92" s="151" t="s">
        <v>111</v>
      </c>
      <c r="B92" s="52">
        <v>112083.13735907197</v>
      </c>
      <c r="C92" s="53">
        <f t="shared" si="74"/>
        <v>3.0089670909042545</v>
      </c>
      <c r="D92" s="82">
        <f t="shared" si="75"/>
        <v>82585.828804412697</v>
      </c>
      <c r="E92" s="53">
        <f t="shared" si="76"/>
        <v>3.7075142856686041</v>
      </c>
      <c r="F92" s="52">
        <v>0</v>
      </c>
      <c r="G92" s="53">
        <f t="shared" si="77"/>
        <v>0</v>
      </c>
      <c r="H92" s="52">
        <v>0</v>
      </c>
      <c r="I92" s="53">
        <f t="shared" si="78"/>
        <v>0</v>
      </c>
      <c r="J92" s="52">
        <v>82585.828804412697</v>
      </c>
      <c r="K92" s="53">
        <f t="shared" si="79"/>
        <v>100.00000000000009</v>
      </c>
      <c r="L92" s="52">
        <v>3155.4676851993663</v>
      </c>
      <c r="M92" s="53">
        <f t="shared" si="80"/>
        <v>0.26825043276537269</v>
      </c>
      <c r="N92" s="52">
        <v>0</v>
      </c>
      <c r="O92" s="53">
        <f t="shared" si="81"/>
        <v>0</v>
      </c>
      <c r="P92" s="52">
        <v>0</v>
      </c>
      <c r="Q92" s="53">
        <f t="shared" si="82"/>
        <v>0</v>
      </c>
      <c r="R92" s="52">
        <v>26341.840869459982</v>
      </c>
      <c r="S92" s="53">
        <f t="shared" si="83"/>
        <v>16.352631596825308</v>
      </c>
    </row>
    <row r="93" spans="1:19" x14ac:dyDescent="0.2">
      <c r="A93" s="151" t="s">
        <v>112</v>
      </c>
      <c r="B93" s="52">
        <v>450.46060716026437</v>
      </c>
      <c r="C93" s="53">
        <f t="shared" si="74"/>
        <v>1.2092997882025093E-2</v>
      </c>
      <c r="D93" s="82">
        <f t="shared" si="75"/>
        <v>450.46060716026437</v>
      </c>
      <c r="E93" s="53">
        <f t="shared" si="76"/>
        <v>2.0222466255474542E-2</v>
      </c>
      <c r="F93" s="52">
        <v>450.46060716026437</v>
      </c>
      <c r="G93" s="53">
        <f t="shared" si="77"/>
        <v>0.16184619076021373</v>
      </c>
      <c r="H93" s="52">
        <v>0</v>
      </c>
      <c r="I93" s="53">
        <f t="shared" si="78"/>
        <v>0</v>
      </c>
      <c r="J93" s="52">
        <v>0</v>
      </c>
      <c r="K93" s="53">
        <f t="shared" si="79"/>
        <v>0</v>
      </c>
      <c r="L93" s="52">
        <v>0</v>
      </c>
      <c r="M93" s="53">
        <f t="shared" si="80"/>
        <v>0</v>
      </c>
      <c r="N93" s="52">
        <v>0</v>
      </c>
      <c r="O93" s="53">
        <f t="shared" si="81"/>
        <v>0</v>
      </c>
      <c r="P93" s="52">
        <v>0</v>
      </c>
      <c r="Q93" s="53">
        <f t="shared" si="82"/>
        <v>0</v>
      </c>
      <c r="R93" s="52">
        <v>0</v>
      </c>
      <c r="S93" s="53">
        <f t="shared" si="83"/>
        <v>0</v>
      </c>
    </row>
    <row r="94" spans="1:19" x14ac:dyDescent="0.2">
      <c r="A94" s="85" t="s">
        <v>125</v>
      </c>
      <c r="B94" s="52">
        <v>0</v>
      </c>
      <c r="C94" s="53">
        <f t="shared" si="74"/>
        <v>0</v>
      </c>
      <c r="D94" s="82">
        <f t="shared" si="75"/>
        <v>0</v>
      </c>
      <c r="E94" s="53">
        <f t="shared" si="76"/>
        <v>0</v>
      </c>
      <c r="F94" s="52">
        <v>0</v>
      </c>
      <c r="G94" s="53">
        <f t="shared" si="77"/>
        <v>0</v>
      </c>
      <c r="H94" s="52">
        <v>0</v>
      </c>
      <c r="I94" s="53">
        <f t="shared" si="78"/>
        <v>0</v>
      </c>
      <c r="J94" s="52">
        <v>0</v>
      </c>
      <c r="K94" s="53">
        <f t="shared" si="79"/>
        <v>0</v>
      </c>
      <c r="L94" s="52">
        <v>0</v>
      </c>
      <c r="M94" s="53">
        <f t="shared" si="80"/>
        <v>0</v>
      </c>
      <c r="N94" s="52">
        <v>0</v>
      </c>
      <c r="O94" s="53">
        <f t="shared" si="81"/>
        <v>0</v>
      </c>
      <c r="P94" s="52">
        <v>0</v>
      </c>
      <c r="Q94" s="53">
        <f t="shared" si="82"/>
        <v>0</v>
      </c>
      <c r="R94" s="52">
        <v>0</v>
      </c>
      <c r="S94" s="53">
        <f t="shared" si="83"/>
        <v>0</v>
      </c>
    </row>
    <row r="95" spans="1:19" x14ac:dyDescent="0.2">
      <c r="A95" s="182" t="s">
        <v>78</v>
      </c>
      <c r="B95" s="52">
        <v>0</v>
      </c>
      <c r="C95" s="53">
        <f t="shared" si="74"/>
        <v>0</v>
      </c>
      <c r="D95" s="82">
        <f t="shared" si="75"/>
        <v>0</v>
      </c>
      <c r="E95" s="53">
        <f t="shared" si="76"/>
        <v>0</v>
      </c>
      <c r="F95" s="52">
        <v>0</v>
      </c>
      <c r="G95" s="53">
        <f t="shared" si="77"/>
        <v>0</v>
      </c>
      <c r="H95" s="52">
        <v>0</v>
      </c>
      <c r="I95" s="53">
        <f t="shared" si="78"/>
        <v>0</v>
      </c>
      <c r="J95" s="52">
        <v>0</v>
      </c>
      <c r="K95" s="53">
        <f t="shared" si="79"/>
        <v>0</v>
      </c>
      <c r="L95" s="52">
        <v>0</v>
      </c>
      <c r="M95" s="53">
        <f t="shared" si="80"/>
        <v>0</v>
      </c>
      <c r="N95" s="52">
        <v>0</v>
      </c>
      <c r="O95" s="53">
        <f t="shared" si="81"/>
        <v>0</v>
      </c>
      <c r="P95" s="52">
        <v>0</v>
      </c>
      <c r="Q95" s="53">
        <f t="shared" si="82"/>
        <v>0</v>
      </c>
      <c r="R95" s="52">
        <v>0</v>
      </c>
      <c r="S95" s="53">
        <f t="shared" si="83"/>
        <v>0</v>
      </c>
    </row>
    <row r="96" spans="1:19" x14ac:dyDescent="0.2">
      <c r="A96" s="151" t="s">
        <v>114</v>
      </c>
      <c r="B96" s="52">
        <v>15191.640861195914</v>
      </c>
      <c r="C96" s="53">
        <f t="shared" si="74"/>
        <v>0.407832511519852</v>
      </c>
      <c r="D96" s="82">
        <f t="shared" si="75"/>
        <v>13675.649127902585</v>
      </c>
      <c r="E96" s="53">
        <f t="shared" si="76"/>
        <v>0.61393904065029004</v>
      </c>
      <c r="F96" s="52">
        <v>1289.8314911396635</v>
      </c>
      <c r="G96" s="53">
        <f t="shared" si="77"/>
        <v>0.46342412687209855</v>
      </c>
      <c r="H96" s="52">
        <v>12385.817636762922</v>
      </c>
      <c r="I96" s="53">
        <f t="shared" si="78"/>
        <v>0.66354488451140359</v>
      </c>
      <c r="J96" s="52">
        <v>0</v>
      </c>
      <c r="K96" s="53">
        <f t="shared" si="79"/>
        <v>0</v>
      </c>
      <c r="L96" s="52">
        <v>1515.9917332933276</v>
      </c>
      <c r="M96" s="53">
        <f t="shared" si="80"/>
        <v>0.12887643896089176</v>
      </c>
      <c r="N96" s="52">
        <v>0</v>
      </c>
      <c r="O96" s="53">
        <f t="shared" si="81"/>
        <v>0</v>
      </c>
      <c r="P96" s="52">
        <v>0</v>
      </c>
      <c r="Q96" s="53">
        <f t="shared" si="82"/>
        <v>0</v>
      </c>
      <c r="R96" s="52">
        <v>0</v>
      </c>
      <c r="S96" s="53">
        <f t="shared" si="83"/>
        <v>0</v>
      </c>
    </row>
    <row r="97" spans="1:19" x14ac:dyDescent="0.2">
      <c r="A97"/>
      <c r="B97" s="82"/>
      <c r="C97" s="84"/>
      <c r="D97" s="83"/>
      <c r="E97" s="84"/>
      <c r="F97" s="83"/>
      <c r="G97" s="84"/>
      <c r="H97" s="83"/>
      <c r="I97" s="84"/>
      <c r="J97" s="83"/>
      <c r="K97" s="84"/>
      <c r="L97" s="83"/>
      <c r="M97" s="84"/>
      <c r="N97" s="83"/>
      <c r="O97" s="84"/>
      <c r="P97" s="83"/>
      <c r="Q97" s="84"/>
      <c r="R97" s="83"/>
      <c r="S97" s="84"/>
    </row>
    <row r="98" spans="1:19" x14ac:dyDescent="0.2">
      <c r="A98" s="150" t="s">
        <v>16</v>
      </c>
      <c r="B98" s="81"/>
      <c r="C98" s="51"/>
      <c r="D98" s="81"/>
      <c r="E98" s="51"/>
      <c r="F98" s="81"/>
      <c r="G98" s="51"/>
      <c r="H98" s="81"/>
      <c r="I98" s="51"/>
      <c r="J98" s="81"/>
      <c r="K98" s="51"/>
      <c r="L98" s="81"/>
      <c r="M98" s="51"/>
      <c r="N98" s="81"/>
      <c r="O98" s="51"/>
      <c r="P98" s="81"/>
      <c r="Q98" s="51"/>
      <c r="R98" s="81"/>
      <c r="S98" s="51"/>
    </row>
    <row r="99" spans="1:19" x14ac:dyDescent="0.2">
      <c r="A99" s="151" t="s">
        <v>115</v>
      </c>
      <c r="B99" s="52">
        <v>85751.869900785954</v>
      </c>
      <c r="C99" s="53">
        <f>IF(ISNUMBER(B99/B$70*100),B99/B$70*100,0)</f>
        <v>2.3020818349182623</v>
      </c>
      <c r="D99" s="83">
        <f>F99+H99+J99</f>
        <v>64825.313674623336</v>
      </c>
      <c r="E99" s="53">
        <f>IF(ISNUMBER(D99/D$70*100),D99/D$70*100,0)</f>
        <v>2.9101939158449484</v>
      </c>
      <c r="F99" s="52">
        <v>12866.549751168019</v>
      </c>
      <c r="G99" s="53">
        <f>IF(ISNUMBER(F99/F$70*100),F99/F$70*100,0)</f>
        <v>4.6228283502544878</v>
      </c>
      <c r="H99" s="52">
        <v>51958.763923455313</v>
      </c>
      <c r="I99" s="53">
        <f>IF(ISNUMBER(H99/H$70*100),H99/H$70*100,0)</f>
        <v>2.7835846625588716</v>
      </c>
      <c r="J99" s="52">
        <v>0</v>
      </c>
      <c r="K99" s="53">
        <f>IF(ISNUMBER(J99/J$70*100),J99/J$70*100,0)</f>
        <v>0</v>
      </c>
      <c r="L99" s="52">
        <v>19952.224127569247</v>
      </c>
      <c r="M99" s="53">
        <f>IF(ISNUMBER(L99/L$70*100),L99/L$70*100,0)</f>
        <v>1.6961646547535483</v>
      </c>
      <c r="N99" s="52">
        <v>0</v>
      </c>
      <c r="O99" s="53">
        <f>IF(ISNUMBER(N99/N$70*100),N99/N$70*100,0)</f>
        <v>0</v>
      </c>
      <c r="P99" s="52">
        <v>0</v>
      </c>
      <c r="Q99" s="53">
        <f>IF(ISNUMBER(P99/P$70*100),P99/P$70*100,0)</f>
        <v>0</v>
      </c>
      <c r="R99" s="52">
        <v>974.33209859342526</v>
      </c>
      <c r="S99" s="53">
        <f>IF(ISNUMBER(R99/R$70*100),R99/R$70*100,0)</f>
        <v>0.60485119245147834</v>
      </c>
    </row>
    <row r="100" spans="1:19" x14ac:dyDescent="0.2">
      <c r="A100" s="151" t="s">
        <v>116</v>
      </c>
      <c r="B100" s="52">
        <v>189495.11270674484</v>
      </c>
      <c r="C100" s="53">
        <f t="shared" ref="C100:C111" si="84">IF(ISNUMBER(B100/B$70*100),B100/B$70*100,0)</f>
        <v>5.0871573677950526</v>
      </c>
      <c r="D100" s="83">
        <f t="shared" ref="D100:D111" si="85">F100+H100+J100</f>
        <v>161152.13761964289</v>
      </c>
      <c r="E100" s="53">
        <f t="shared" ref="E100:E111" si="86">IF(ISNUMBER(D100/D$70*100),D100/D$70*100,0)</f>
        <v>7.2345808117498107</v>
      </c>
      <c r="F100" s="52">
        <v>89052.73342397227</v>
      </c>
      <c r="G100" s="53">
        <f t="shared" ref="G100:G111" si="87">IF(ISNUMBER(F100/F$70*100),F100/F$70*100,0)</f>
        <v>31.99579597495612</v>
      </c>
      <c r="H100" s="52">
        <v>72099.404195670621</v>
      </c>
      <c r="I100" s="53">
        <f t="shared" ref="I100:I111" si="88">IF(ISNUMBER(H100/H$70*100),H100/H$70*100,0)</f>
        <v>3.8625783322013079</v>
      </c>
      <c r="J100" s="52">
        <v>0</v>
      </c>
      <c r="K100" s="53">
        <f t="shared" ref="K100:K111" si="89">IF(ISNUMBER(J100/J$70*100),J100/J$70*100,0)</f>
        <v>0</v>
      </c>
      <c r="L100" s="52">
        <v>24516.164738444986</v>
      </c>
      <c r="M100" s="53">
        <f t="shared" ref="M100:M111" si="90">IF(ISNUMBER(L100/L$70*100),L100/L$70*100,0)</f>
        <v>2.0841512120950552</v>
      </c>
      <c r="N100" s="52">
        <v>0</v>
      </c>
      <c r="O100" s="53">
        <f t="shared" ref="O100:O111" si="91">IF(ISNUMBER(N100/N$70*100),N100/N$70*100,0)</f>
        <v>0</v>
      </c>
      <c r="P100" s="52">
        <v>0</v>
      </c>
      <c r="Q100" s="53">
        <f t="shared" ref="Q100:Q111" si="92">IF(ISNUMBER(P100/P$70*100),P100/P$70*100,0)</f>
        <v>0</v>
      </c>
      <c r="R100" s="52">
        <v>3826.8103486569748</v>
      </c>
      <c r="S100" s="53">
        <f t="shared" ref="S100:S111" si="93">IF(ISNUMBER(R100/R$70*100),R100/R$70*100,0)</f>
        <v>2.3756281929049941</v>
      </c>
    </row>
    <row r="101" spans="1:19" x14ac:dyDescent="0.2">
      <c r="A101" s="151" t="s">
        <v>117</v>
      </c>
      <c r="B101" s="52">
        <v>232474.41531234561</v>
      </c>
      <c r="C101" s="53">
        <f t="shared" si="84"/>
        <v>6.2409732778187452</v>
      </c>
      <c r="D101" s="83">
        <f t="shared" si="85"/>
        <v>200305.04413404543</v>
      </c>
      <c r="E101" s="53">
        <f t="shared" si="86"/>
        <v>8.9922668739842386</v>
      </c>
      <c r="F101" s="52">
        <v>73944.927194982578</v>
      </c>
      <c r="G101" s="53">
        <f t="shared" si="87"/>
        <v>26.567705593602348</v>
      </c>
      <c r="H101" s="52">
        <v>126360.11693906285</v>
      </c>
      <c r="I101" s="53">
        <f t="shared" si="88"/>
        <v>6.7694852015511566</v>
      </c>
      <c r="J101" s="52">
        <v>0</v>
      </c>
      <c r="K101" s="53">
        <f t="shared" si="89"/>
        <v>0</v>
      </c>
      <c r="L101" s="52">
        <v>24774.599351498866</v>
      </c>
      <c r="M101" s="53">
        <f t="shared" si="90"/>
        <v>2.1061210763780656</v>
      </c>
      <c r="N101" s="52">
        <v>635.62639699988654</v>
      </c>
      <c r="O101" s="53">
        <f t="shared" si="91"/>
        <v>15.036335494116178</v>
      </c>
      <c r="P101" s="52">
        <v>645.08031799995342</v>
      </c>
      <c r="Q101" s="53">
        <f t="shared" si="92"/>
        <v>0.41399779893333477</v>
      </c>
      <c r="R101" s="52">
        <v>6114.0651118012674</v>
      </c>
      <c r="S101" s="53">
        <f t="shared" si="93"/>
        <v>3.7955226754180269</v>
      </c>
    </row>
    <row r="102" spans="1:19" x14ac:dyDescent="0.2">
      <c r="A102" s="151" t="s">
        <v>118</v>
      </c>
      <c r="B102" s="52">
        <v>106144.82308603068</v>
      </c>
      <c r="C102" s="53">
        <f t="shared" si="84"/>
        <v>2.8495479967921282</v>
      </c>
      <c r="D102" s="83">
        <f t="shared" si="85"/>
        <v>101180.19561711128</v>
      </c>
      <c r="E102" s="53">
        <f t="shared" si="86"/>
        <v>4.5422686447283107</v>
      </c>
      <c r="F102" s="52">
        <v>16363.678246291376</v>
      </c>
      <c r="G102" s="53">
        <f t="shared" si="87"/>
        <v>5.8793131938522407</v>
      </c>
      <c r="H102" s="52">
        <v>84816.517370819915</v>
      </c>
      <c r="I102" s="53">
        <f t="shared" si="88"/>
        <v>4.5438716985816221</v>
      </c>
      <c r="J102" s="52">
        <v>0</v>
      </c>
      <c r="K102" s="53">
        <f t="shared" si="89"/>
        <v>0</v>
      </c>
      <c r="L102" s="52">
        <v>3441.454246135856</v>
      </c>
      <c r="M102" s="53">
        <f t="shared" si="90"/>
        <v>0.29256252415395778</v>
      </c>
      <c r="N102" s="52">
        <v>0</v>
      </c>
      <c r="O102" s="53">
        <f t="shared" si="91"/>
        <v>0</v>
      </c>
      <c r="P102" s="52">
        <v>235.4886919703205</v>
      </c>
      <c r="Q102" s="53">
        <f t="shared" si="92"/>
        <v>0.15113125827753093</v>
      </c>
      <c r="R102" s="52">
        <v>1287.6845308132361</v>
      </c>
      <c r="S102" s="53">
        <f t="shared" si="93"/>
        <v>0.79937582379569561</v>
      </c>
    </row>
    <row r="103" spans="1:19" x14ac:dyDescent="0.2">
      <c r="A103" s="151" t="s">
        <v>119</v>
      </c>
      <c r="B103" s="52">
        <v>992677.30227647582</v>
      </c>
      <c r="C103" s="53">
        <f t="shared" si="84"/>
        <v>26.649265936128526</v>
      </c>
      <c r="D103" s="83">
        <f t="shared" si="85"/>
        <v>389375.50384138909</v>
      </c>
      <c r="E103" s="53">
        <f t="shared" si="86"/>
        <v>17.480181090151216</v>
      </c>
      <c r="F103" s="52">
        <v>24878.715662289978</v>
      </c>
      <c r="G103" s="53">
        <f t="shared" si="87"/>
        <v>8.938684752772506</v>
      </c>
      <c r="H103" s="52">
        <v>364496.78817909909</v>
      </c>
      <c r="I103" s="53">
        <f t="shared" si="88"/>
        <v>19.527171020119173</v>
      </c>
      <c r="J103" s="52">
        <v>0</v>
      </c>
      <c r="K103" s="53">
        <f t="shared" si="89"/>
        <v>0</v>
      </c>
      <c r="L103" s="52">
        <v>490958.57837311429</v>
      </c>
      <c r="M103" s="53">
        <f t="shared" si="90"/>
        <v>41.737030531541983</v>
      </c>
      <c r="N103" s="52">
        <v>0</v>
      </c>
      <c r="O103" s="53">
        <f t="shared" si="91"/>
        <v>0</v>
      </c>
      <c r="P103" s="52">
        <v>78535.222491481094</v>
      </c>
      <c r="Q103" s="53">
        <f t="shared" si="92"/>
        <v>50.402110160513757</v>
      </c>
      <c r="R103" s="52">
        <v>33807.997570481741</v>
      </c>
      <c r="S103" s="53">
        <f t="shared" si="93"/>
        <v>20.987513060919444</v>
      </c>
    </row>
    <row r="104" spans="1:19" x14ac:dyDescent="0.2">
      <c r="A104" s="151" t="s">
        <v>120</v>
      </c>
      <c r="B104" s="52">
        <v>345122.18054866197</v>
      </c>
      <c r="C104" s="53">
        <f t="shared" si="84"/>
        <v>9.2650982840104064</v>
      </c>
      <c r="D104" s="83">
        <f t="shared" si="85"/>
        <v>70235.690609267753</v>
      </c>
      <c r="E104" s="53">
        <f t="shared" si="86"/>
        <v>3.1530812255255447</v>
      </c>
      <c r="F104" s="52">
        <v>1253.9772847419567</v>
      </c>
      <c r="G104" s="53">
        <f t="shared" si="87"/>
        <v>0.45054205319915075</v>
      </c>
      <c r="H104" s="52">
        <v>68981.713324525801</v>
      </c>
      <c r="I104" s="53">
        <f t="shared" si="88"/>
        <v>3.6955544109951886</v>
      </c>
      <c r="J104" s="52">
        <v>0</v>
      </c>
      <c r="K104" s="53">
        <f t="shared" si="89"/>
        <v>0</v>
      </c>
      <c r="L104" s="52">
        <v>264190.92481844249</v>
      </c>
      <c r="M104" s="53">
        <f t="shared" si="90"/>
        <v>22.459215870801614</v>
      </c>
      <c r="N104" s="52">
        <v>0</v>
      </c>
      <c r="O104" s="53">
        <f t="shared" si="91"/>
        <v>0</v>
      </c>
      <c r="P104" s="52">
        <v>3695.2588669780503</v>
      </c>
      <c r="Q104" s="53">
        <f t="shared" si="92"/>
        <v>2.3715326521834936</v>
      </c>
      <c r="R104" s="52">
        <v>7000.3062539740977</v>
      </c>
      <c r="S104" s="53">
        <f t="shared" si="93"/>
        <v>4.3456882836502153</v>
      </c>
    </row>
    <row r="105" spans="1:19" x14ac:dyDescent="0.2">
      <c r="A105" s="151" t="s">
        <v>121</v>
      </c>
      <c r="B105" s="52">
        <v>550156.92826512025</v>
      </c>
      <c r="C105" s="53">
        <f t="shared" si="84"/>
        <v>14.769430362030562</v>
      </c>
      <c r="D105" s="83">
        <f t="shared" si="85"/>
        <v>291835.21341179404</v>
      </c>
      <c r="E105" s="53">
        <f t="shared" si="86"/>
        <v>13.101318209784196</v>
      </c>
      <c r="F105" s="52">
        <v>9405.3437729120069</v>
      </c>
      <c r="G105" s="53">
        <f t="shared" si="87"/>
        <v>3.3792501236285277</v>
      </c>
      <c r="H105" s="52">
        <v>282429.86963888205</v>
      </c>
      <c r="I105" s="53">
        <f t="shared" si="88"/>
        <v>15.130603463420741</v>
      </c>
      <c r="J105" s="52">
        <v>0</v>
      </c>
      <c r="K105" s="53">
        <f t="shared" si="89"/>
        <v>0</v>
      </c>
      <c r="L105" s="52">
        <v>210618.82044809475</v>
      </c>
      <c r="M105" s="53">
        <f t="shared" si="90"/>
        <v>17.904981248497272</v>
      </c>
      <c r="N105" s="52">
        <v>3376.6710065122661</v>
      </c>
      <c r="O105" s="53">
        <f t="shared" si="91"/>
        <v>79.878303271886381</v>
      </c>
      <c r="P105" s="52">
        <v>15428.967523412497</v>
      </c>
      <c r="Q105" s="53">
        <f t="shared" si="92"/>
        <v>9.9019585875927145</v>
      </c>
      <c r="R105" s="52">
        <v>28897.255875307284</v>
      </c>
      <c r="S105" s="53">
        <f t="shared" si="93"/>
        <v>17.938996056875926</v>
      </c>
    </row>
    <row r="106" spans="1:19" x14ac:dyDescent="0.2">
      <c r="A106" s="151" t="s">
        <v>122</v>
      </c>
      <c r="B106" s="52">
        <v>250267.81399637982</v>
      </c>
      <c r="C106" s="53">
        <f t="shared" si="84"/>
        <v>6.7186521895365434</v>
      </c>
      <c r="D106" s="83">
        <f t="shared" si="85"/>
        <v>162808.0654483182</v>
      </c>
      <c r="E106" s="53">
        <f t="shared" si="86"/>
        <v>7.308920152647989</v>
      </c>
      <c r="F106" s="52">
        <v>5374.0888591369003</v>
      </c>
      <c r="G106" s="53">
        <f t="shared" si="87"/>
        <v>1.9308587628590623</v>
      </c>
      <c r="H106" s="52">
        <v>157433.97658918129</v>
      </c>
      <c r="I106" s="53">
        <f t="shared" si="88"/>
        <v>8.4342037706072244</v>
      </c>
      <c r="J106" s="52">
        <v>0</v>
      </c>
      <c r="K106" s="53">
        <f t="shared" si="89"/>
        <v>0</v>
      </c>
      <c r="L106" s="52">
        <v>56203.029761240221</v>
      </c>
      <c r="M106" s="53">
        <f t="shared" si="90"/>
        <v>4.7778930289458055</v>
      </c>
      <c r="N106" s="52">
        <v>0</v>
      </c>
      <c r="O106" s="53">
        <f t="shared" si="91"/>
        <v>0</v>
      </c>
      <c r="P106" s="52">
        <v>1666.6644842292167</v>
      </c>
      <c r="Q106" s="53">
        <f t="shared" si="92"/>
        <v>1.0696271592513649</v>
      </c>
      <c r="R106" s="52">
        <v>29590.0543025923</v>
      </c>
      <c r="S106" s="53">
        <f t="shared" si="93"/>
        <v>18.369075241865097</v>
      </c>
    </row>
    <row r="107" spans="1:19" x14ac:dyDescent="0.2">
      <c r="A107" s="151" t="s">
        <v>123</v>
      </c>
      <c r="B107" s="52">
        <v>955354.49791749311</v>
      </c>
      <c r="C107" s="53">
        <f t="shared" si="84"/>
        <v>25.647303529449449</v>
      </c>
      <c r="D107" s="83">
        <f t="shared" si="85"/>
        <v>770401.89939375129</v>
      </c>
      <c r="E107" s="53">
        <f t="shared" si="86"/>
        <v>34.585546806983722</v>
      </c>
      <c r="F107" s="52">
        <v>30639.963722283526</v>
      </c>
      <c r="G107" s="53">
        <f t="shared" si="87"/>
        <v>11.008646116126275</v>
      </c>
      <c r="H107" s="52">
        <v>657176.10686705506</v>
      </c>
      <c r="I107" s="53">
        <f t="shared" si="88"/>
        <v>35.206867784040881</v>
      </c>
      <c r="J107" s="52">
        <v>82585.828804412697</v>
      </c>
      <c r="K107" s="53">
        <f t="shared" si="89"/>
        <v>100.00000000000009</v>
      </c>
      <c r="L107" s="52">
        <v>79539.235622149135</v>
      </c>
      <c r="M107" s="53">
        <f t="shared" si="90"/>
        <v>6.7617343944120893</v>
      </c>
      <c r="N107" s="52">
        <v>214.97191518994387</v>
      </c>
      <c r="O107" s="53">
        <f t="shared" si="91"/>
        <v>5.0853612339974337</v>
      </c>
      <c r="P107" s="52">
        <v>55610.647972544808</v>
      </c>
      <c r="Q107" s="53">
        <f t="shared" si="92"/>
        <v>35.68964238324773</v>
      </c>
      <c r="R107" s="52">
        <v>49587.743013849897</v>
      </c>
      <c r="S107" s="53">
        <f t="shared" si="93"/>
        <v>30.783349472119063</v>
      </c>
    </row>
    <row r="108" spans="1:19" x14ac:dyDescent="0.2">
      <c r="A108" s="151" t="s">
        <v>124</v>
      </c>
      <c r="B108" s="52">
        <v>4757.6314185192869</v>
      </c>
      <c r="C108" s="53">
        <f t="shared" si="84"/>
        <v>0.12772265932488161</v>
      </c>
      <c r="D108" s="83">
        <f t="shared" si="85"/>
        <v>4757.6314185192869</v>
      </c>
      <c r="E108" s="53">
        <f t="shared" si="86"/>
        <v>0.21358369475083069</v>
      </c>
      <c r="F108" s="52">
        <v>4757.6314185192869</v>
      </c>
      <c r="G108" s="53">
        <f t="shared" si="87"/>
        <v>1.7093714963948168</v>
      </c>
      <c r="H108" s="52">
        <v>0</v>
      </c>
      <c r="I108" s="53">
        <f t="shared" si="88"/>
        <v>0</v>
      </c>
      <c r="J108" s="52">
        <v>0</v>
      </c>
      <c r="K108" s="53">
        <f t="shared" si="89"/>
        <v>0</v>
      </c>
      <c r="L108" s="52">
        <v>0</v>
      </c>
      <c r="M108" s="53">
        <f t="shared" si="90"/>
        <v>0</v>
      </c>
      <c r="N108" s="52">
        <v>0</v>
      </c>
      <c r="O108" s="53">
        <f t="shared" si="91"/>
        <v>0</v>
      </c>
      <c r="P108" s="52">
        <v>0</v>
      </c>
      <c r="Q108" s="53">
        <f t="shared" si="92"/>
        <v>0</v>
      </c>
      <c r="R108" s="52">
        <v>0</v>
      </c>
      <c r="S108" s="53">
        <f t="shared" si="93"/>
        <v>0</v>
      </c>
    </row>
    <row r="109" spans="1:19" x14ac:dyDescent="0.2">
      <c r="A109" s="151" t="s">
        <v>113</v>
      </c>
      <c r="B109" s="52">
        <v>0</v>
      </c>
      <c r="C109" s="53">
        <f t="shared" si="84"/>
        <v>0</v>
      </c>
      <c r="D109" s="83">
        <f t="shared" si="85"/>
        <v>0</v>
      </c>
      <c r="E109" s="53">
        <f t="shared" si="86"/>
        <v>0</v>
      </c>
      <c r="F109" s="52">
        <v>0</v>
      </c>
      <c r="G109" s="53">
        <f t="shared" si="87"/>
        <v>0</v>
      </c>
      <c r="H109" s="52">
        <v>0</v>
      </c>
      <c r="I109" s="53">
        <f t="shared" si="88"/>
        <v>0</v>
      </c>
      <c r="J109" s="52">
        <v>0</v>
      </c>
      <c r="K109" s="53">
        <f t="shared" si="89"/>
        <v>0</v>
      </c>
      <c r="L109" s="52">
        <v>0</v>
      </c>
      <c r="M109" s="53">
        <f t="shared" si="90"/>
        <v>0</v>
      </c>
      <c r="N109" s="52">
        <v>0</v>
      </c>
      <c r="O109" s="53">
        <f t="shared" si="91"/>
        <v>0</v>
      </c>
      <c r="P109" s="52">
        <v>0</v>
      </c>
      <c r="Q109" s="53">
        <f t="shared" si="92"/>
        <v>0</v>
      </c>
      <c r="R109" s="52">
        <v>0</v>
      </c>
      <c r="S109" s="53">
        <f t="shared" si="93"/>
        <v>0</v>
      </c>
    </row>
    <row r="110" spans="1:19" x14ac:dyDescent="0.2">
      <c r="A110" s="151" t="s">
        <v>78</v>
      </c>
      <c r="B110" s="52">
        <v>0</v>
      </c>
      <c r="C110" s="53">
        <f t="shared" si="84"/>
        <v>0</v>
      </c>
      <c r="D110" s="83">
        <f t="shared" si="85"/>
        <v>0</v>
      </c>
      <c r="E110" s="53">
        <f t="shared" si="86"/>
        <v>0</v>
      </c>
      <c r="F110" s="52">
        <v>0</v>
      </c>
      <c r="G110" s="53">
        <f t="shared" si="87"/>
        <v>0</v>
      </c>
      <c r="H110" s="52">
        <v>0</v>
      </c>
      <c r="I110" s="53">
        <f t="shared" si="88"/>
        <v>0</v>
      </c>
      <c r="J110" s="52">
        <v>0</v>
      </c>
      <c r="K110" s="53">
        <f t="shared" si="89"/>
        <v>0</v>
      </c>
      <c r="L110" s="52">
        <v>0</v>
      </c>
      <c r="M110" s="53">
        <f t="shared" si="90"/>
        <v>0</v>
      </c>
      <c r="N110" s="52">
        <v>0</v>
      </c>
      <c r="O110" s="53">
        <f t="shared" si="91"/>
        <v>0</v>
      </c>
      <c r="P110" s="52">
        <v>0</v>
      </c>
      <c r="Q110" s="53">
        <f t="shared" si="92"/>
        <v>0</v>
      </c>
      <c r="R110" s="52">
        <v>0</v>
      </c>
      <c r="S110" s="53">
        <f t="shared" si="93"/>
        <v>0</v>
      </c>
    </row>
    <row r="111" spans="1:19" x14ac:dyDescent="0.2">
      <c r="A111" s="151" t="s">
        <v>114</v>
      </c>
      <c r="B111" s="52">
        <v>12767.953424553089</v>
      </c>
      <c r="C111" s="53">
        <f t="shared" si="84"/>
        <v>0.34276656219570883</v>
      </c>
      <c r="D111" s="83">
        <f t="shared" si="85"/>
        <v>10648.8769823535</v>
      </c>
      <c r="E111" s="53">
        <f t="shared" si="86"/>
        <v>0.47805857384933875</v>
      </c>
      <c r="F111" s="52">
        <v>9788.7479566288766</v>
      </c>
      <c r="G111" s="53">
        <f t="shared" si="87"/>
        <v>3.5170035823544477</v>
      </c>
      <c r="H111" s="52">
        <v>860.12902572462463</v>
      </c>
      <c r="I111" s="53">
        <f t="shared" si="88"/>
        <v>4.6079655923992401E-2</v>
      </c>
      <c r="J111" s="52">
        <v>0</v>
      </c>
      <c r="K111" s="53">
        <f t="shared" si="89"/>
        <v>0</v>
      </c>
      <c r="L111" s="52">
        <v>2119.0764421995864</v>
      </c>
      <c r="M111" s="53">
        <f t="shared" si="90"/>
        <v>0.18014545842101704</v>
      </c>
      <c r="N111" s="52">
        <v>0</v>
      </c>
      <c r="O111" s="53">
        <f t="shared" si="91"/>
        <v>0</v>
      </c>
      <c r="P111" s="52">
        <v>0</v>
      </c>
      <c r="Q111" s="53">
        <f t="shared" si="92"/>
        <v>0</v>
      </c>
      <c r="R111" s="52">
        <v>0</v>
      </c>
      <c r="S111" s="53">
        <f t="shared" si="93"/>
        <v>0</v>
      </c>
    </row>
    <row r="112" spans="1:19" x14ac:dyDescent="0.2">
      <c r="A112" s="157"/>
      <c r="B112" s="158"/>
      <c r="C112" s="158"/>
      <c r="D112" s="158"/>
      <c r="E112" s="158"/>
      <c r="F112" s="158"/>
      <c r="G112" s="158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  <c r="R112" s="158"/>
      <c r="S112" s="158"/>
    </row>
    <row r="113" spans="1:19" x14ac:dyDescent="0.2">
      <c r="A113" s="11" t="str">
        <f>'C01'!$A$34</f>
        <v>Fuente: Instituto Nacional de Estadística (INE).  LXXXI Encuesta Permanente de Hogares de Propósitos Múltiples, Junio 2024.</v>
      </c>
      <c r="B113" s="99"/>
      <c r="C113" s="100"/>
      <c r="D113" s="45"/>
      <c r="E113" s="102"/>
      <c r="F113" s="95"/>
      <c r="G113" s="102"/>
      <c r="H113" s="95"/>
      <c r="I113" s="102"/>
      <c r="J113" s="95"/>
      <c r="K113" s="102"/>
      <c r="L113" s="95"/>
      <c r="M113" s="102"/>
      <c r="N113" s="95"/>
      <c r="O113" s="102"/>
      <c r="P113" s="95"/>
      <c r="Q113" s="102"/>
      <c r="R113" s="95"/>
      <c r="S113" s="102"/>
    </row>
    <row r="114" spans="1:19" x14ac:dyDescent="0.2">
      <c r="A114" s="24" t="s">
        <v>73</v>
      </c>
      <c r="B114" s="101"/>
      <c r="C114" s="100"/>
      <c r="D114" s="105"/>
      <c r="E114" s="102"/>
      <c r="F114" s="95"/>
      <c r="G114" s="102"/>
      <c r="H114" s="95"/>
      <c r="I114" s="102"/>
      <c r="J114" s="95"/>
      <c r="K114" s="102"/>
      <c r="L114" s="95"/>
      <c r="M114" s="102"/>
      <c r="N114" s="95"/>
      <c r="O114" s="102"/>
      <c r="P114" s="95"/>
      <c r="Q114" s="102"/>
      <c r="R114" s="95"/>
      <c r="S114" s="102"/>
    </row>
    <row r="115" spans="1:19" x14ac:dyDescent="0.2">
      <c r="A115" s="24" t="s">
        <v>74</v>
      </c>
      <c r="B115" s="101"/>
      <c r="C115" s="100"/>
      <c r="D115" s="105"/>
      <c r="E115" s="102"/>
      <c r="F115" s="95"/>
      <c r="G115" s="102"/>
      <c r="H115" s="95"/>
      <c r="I115" s="102"/>
      <c r="J115" s="95"/>
      <c r="K115" s="102"/>
      <c r="L115" s="95"/>
      <c r="M115" s="102"/>
      <c r="N115" s="95"/>
      <c r="O115" s="102"/>
    </row>
    <row r="116" spans="1:19" x14ac:dyDescent="0.2">
      <c r="B116" s="101"/>
      <c r="C116" s="100"/>
      <c r="D116" s="105"/>
      <c r="E116" s="102"/>
      <c r="F116" s="95"/>
      <c r="G116" s="102"/>
      <c r="H116" s="95"/>
      <c r="I116" s="102"/>
      <c r="J116" s="95"/>
      <c r="K116" s="102"/>
      <c r="L116" s="95"/>
      <c r="M116" s="102"/>
      <c r="N116" s="95"/>
      <c r="O116" s="102"/>
    </row>
    <row r="117" spans="1:19" x14ac:dyDescent="0.2">
      <c r="B117" s="60"/>
      <c r="C117" s="59"/>
      <c r="D117" s="62"/>
    </row>
    <row r="118" spans="1:19" x14ac:dyDescent="0.2">
      <c r="A118" s="58"/>
      <c r="B118" s="60"/>
      <c r="C118" s="59"/>
      <c r="D118" s="62"/>
    </row>
    <row r="119" spans="1:19" x14ac:dyDescent="0.2">
      <c r="A119" s="58"/>
      <c r="B119" s="60"/>
      <c r="C119" s="59"/>
      <c r="D119" s="62"/>
    </row>
  </sheetData>
  <mergeCells count="29">
    <mergeCell ref="F67:G67"/>
    <mergeCell ref="A4:A6"/>
    <mergeCell ref="B4:C5"/>
    <mergeCell ref="H5:I5"/>
    <mergeCell ref="J5:K5"/>
    <mergeCell ref="A64:Q64"/>
    <mergeCell ref="P66:Q67"/>
    <mergeCell ref="B65:K65"/>
    <mergeCell ref="D66:K66"/>
    <mergeCell ref="A66:A68"/>
    <mergeCell ref="L66:M67"/>
    <mergeCell ref="N66:O67"/>
    <mergeCell ref="H67:I67"/>
    <mergeCell ref="R4:S5"/>
    <mergeCell ref="R66:S67"/>
    <mergeCell ref="A1:Q1"/>
    <mergeCell ref="A2:Q2"/>
    <mergeCell ref="A3:Q3"/>
    <mergeCell ref="A62:Q62"/>
    <mergeCell ref="A63:Q63"/>
    <mergeCell ref="P4:Q5"/>
    <mergeCell ref="N4:O5"/>
    <mergeCell ref="D4:K4"/>
    <mergeCell ref="L4:M5"/>
    <mergeCell ref="D5:E5"/>
    <mergeCell ref="F5:G5"/>
    <mergeCell ref="J67:K67"/>
    <mergeCell ref="B66:C67"/>
    <mergeCell ref="D67:E67"/>
  </mergeCells>
  <phoneticPr fontId="5" type="noConversion"/>
  <printOptions horizontalCentered="1"/>
  <pageMargins left="1.1155511811023624" right="0.47244094488188981" top="0.35433070866141736" bottom="0.35433070866141736" header="0" footer="0"/>
  <pageSetup paperSize="9" scale="80" firstPageNumber="16" orientation="landscape" useFirstPageNumber="1" r:id="rId1"/>
  <headerFooter alignWithMargins="0">
    <oddFooter>&amp;L&amp;Z&amp;F+&amp;F+&amp;A&amp;C&amp;P&amp;R&amp;D+&amp;T</oddFooter>
  </headerFooter>
  <rowBreaks count="1" manualBreakCount="1">
    <brk id="61" max="16383" man="1"/>
  </rowBreaks>
  <ignoredErrors>
    <ignoredError sqref="D10:O10 D49:G50 E9:O9 I49:I50 K49:K50 M49:M50 O49:O50" emptyCellReference="1"/>
    <ignoredError sqref="C11 G8 D98:N98 E97:G97 I8 K8 M8 O8 I97 K97 M97" formula="1"/>
    <ignoredError sqref="D11:G11 D40:G40 E38:G38 E35:E36 E34 D16:G17 D12:E12 G12 I12 K12 M12 O12 O35:O36 O34 E18 O18 G35:G36 G34 G18 I35:I36 I34 I18 K35:K36 K34 K18 M35:M36 M34 M18 D41:E41 G41 I41 K41 M41 O41 D39:E39 G39 I39 K39 M39 O39 I11 I40 I38 I16:I17 K11 K40 K38 K16:K17 M11 M40 M38 M16:M17 O11 O40 O38 O16:O17 E25:E26 O25:O26 G25:G26 I25:I26 K25:K26 M25:M26" formula="1" emptyCellReferenc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1:AC129"/>
  <sheetViews>
    <sheetView topLeftCell="A87" zoomScaleNormal="100" workbookViewId="0">
      <selection activeCell="D106" sqref="D106"/>
    </sheetView>
  </sheetViews>
  <sheetFormatPr baseColWidth="10" defaultColWidth="12" defaultRowHeight="11.25" x14ac:dyDescent="0.2"/>
  <cols>
    <col min="1" max="1" width="54.1640625" customWidth="1"/>
    <col min="2" max="2" width="14.5" bestFit="1" customWidth="1"/>
    <col min="3" max="3" width="9.5" style="15" bestFit="1" customWidth="1"/>
    <col min="4" max="4" width="14" bestFit="1" customWidth="1"/>
    <col min="5" max="5" width="8" style="15" bestFit="1" customWidth="1"/>
    <col min="6" max="6" width="14" bestFit="1" customWidth="1"/>
    <col min="7" max="7" width="8.33203125" style="15" bestFit="1" customWidth="1"/>
    <col min="8" max="8" width="12" bestFit="1" customWidth="1"/>
    <col min="9" max="9" width="8.33203125" style="15" customWidth="1"/>
    <col min="10" max="10" width="13.6640625" bestFit="1" customWidth="1"/>
    <col min="11" max="11" width="9.5" style="15" bestFit="1" customWidth="1"/>
    <col min="12" max="12" width="11.33203125" bestFit="1" customWidth="1"/>
    <col min="13" max="13" width="7.1640625" style="15" bestFit="1" customWidth="1"/>
    <col min="14" max="14" width="12" customWidth="1"/>
    <col min="15" max="16" width="9.5" style="15" bestFit="1" customWidth="1"/>
    <col min="17" max="17" width="7" style="15" bestFit="1" customWidth="1"/>
    <col min="18" max="18" width="11.6640625" hidden="1" customWidth="1"/>
    <col min="19" max="19" width="9.5" style="15" hidden="1" customWidth="1"/>
    <col min="20" max="20" width="11" bestFit="1" customWidth="1"/>
    <col min="21" max="21" width="7" style="15" bestFit="1" customWidth="1"/>
    <col min="22" max="22" width="10" customWidth="1"/>
    <col min="23" max="23" width="8" style="15" bestFit="1" customWidth="1"/>
    <col min="24" max="24" width="10.6640625" customWidth="1"/>
    <col min="25" max="25" width="7" style="15" bestFit="1" customWidth="1"/>
    <col min="26" max="26" width="11" bestFit="1" customWidth="1"/>
    <col min="27" max="27" width="7" style="15" bestFit="1" customWidth="1"/>
    <col min="28" max="28" width="11" bestFit="1" customWidth="1"/>
    <col min="29" max="29" width="7" style="15" bestFit="1" customWidth="1"/>
    <col min="30" max="36" width="7.6640625" customWidth="1"/>
  </cols>
  <sheetData>
    <row r="1" spans="1:21" x14ac:dyDescent="0.2">
      <c r="A1" s="196" t="s">
        <v>63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</row>
    <row r="2" spans="1:21" x14ac:dyDescent="0.2">
      <c r="A2" s="196" t="s">
        <v>64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</row>
    <row r="3" spans="1:21" x14ac:dyDescent="0.2">
      <c r="A3" s="223" t="s">
        <v>32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</row>
    <row r="4" spans="1:21" ht="15" customHeight="1" x14ac:dyDescent="0.2">
      <c r="A4" s="192" t="s">
        <v>31</v>
      </c>
      <c r="B4" s="228" t="s">
        <v>21</v>
      </c>
      <c r="C4" s="228"/>
      <c r="D4" s="228" t="s">
        <v>20</v>
      </c>
      <c r="E4" s="228"/>
      <c r="F4" s="225" t="s">
        <v>7</v>
      </c>
      <c r="G4" s="225"/>
      <c r="H4" s="225"/>
      <c r="I4" s="225"/>
      <c r="J4" s="225"/>
      <c r="K4" s="225"/>
      <c r="L4" s="225"/>
      <c r="M4" s="225"/>
      <c r="N4" s="214" t="s">
        <v>1</v>
      </c>
      <c r="O4" s="214"/>
      <c r="P4" s="209" t="s">
        <v>128</v>
      </c>
      <c r="Q4" s="209"/>
      <c r="R4" s="209" t="s">
        <v>126</v>
      </c>
      <c r="S4" s="209"/>
      <c r="T4" s="209" t="s">
        <v>134</v>
      </c>
      <c r="U4" s="209"/>
    </row>
    <row r="5" spans="1:21" ht="12.75" customHeight="1" x14ac:dyDescent="0.2">
      <c r="A5" s="227"/>
      <c r="B5" s="229"/>
      <c r="C5" s="229"/>
      <c r="D5" s="229"/>
      <c r="E5" s="229"/>
      <c r="F5" s="224" t="s">
        <v>9</v>
      </c>
      <c r="G5" s="224"/>
      <c r="H5" s="224" t="s">
        <v>88</v>
      </c>
      <c r="I5" s="224"/>
      <c r="J5" s="224" t="s">
        <v>10</v>
      </c>
      <c r="K5" s="224"/>
      <c r="L5" s="224" t="s">
        <v>89</v>
      </c>
      <c r="M5" s="224"/>
      <c r="N5" s="215"/>
      <c r="O5" s="215"/>
      <c r="P5" s="210"/>
      <c r="Q5" s="210"/>
      <c r="R5" s="210"/>
      <c r="S5" s="210"/>
      <c r="T5" s="210"/>
      <c r="U5" s="210"/>
    </row>
    <row r="6" spans="1:21" x14ac:dyDescent="0.2">
      <c r="A6" s="193"/>
      <c r="B6" s="37" t="s">
        <v>5</v>
      </c>
      <c r="C6" s="38" t="s">
        <v>71</v>
      </c>
      <c r="D6" s="37" t="s">
        <v>5</v>
      </c>
      <c r="E6" s="38" t="s">
        <v>71</v>
      </c>
      <c r="F6" s="37" t="s">
        <v>5</v>
      </c>
      <c r="G6" s="38" t="s">
        <v>71</v>
      </c>
      <c r="H6" s="37" t="s">
        <v>5</v>
      </c>
      <c r="I6" s="38" t="s">
        <v>71</v>
      </c>
      <c r="J6" s="37" t="s">
        <v>5</v>
      </c>
      <c r="K6" s="38" t="s">
        <v>71</v>
      </c>
      <c r="L6" s="37" t="s">
        <v>5</v>
      </c>
      <c r="M6" s="38" t="s">
        <v>71</v>
      </c>
      <c r="N6" s="152" t="s">
        <v>8</v>
      </c>
      <c r="O6" s="153" t="s">
        <v>71</v>
      </c>
      <c r="P6" s="152" t="s">
        <v>8</v>
      </c>
      <c r="Q6" s="153" t="s">
        <v>71</v>
      </c>
      <c r="R6" s="152" t="s">
        <v>8</v>
      </c>
      <c r="S6" s="153" t="s">
        <v>71</v>
      </c>
      <c r="T6" s="152" t="s">
        <v>8</v>
      </c>
      <c r="U6" s="153" t="s">
        <v>71</v>
      </c>
    </row>
    <row r="7" spans="1:21" x14ac:dyDescent="0.2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</row>
    <row r="8" spans="1:21" s="20" customFormat="1" ht="12" customHeight="1" x14ac:dyDescent="0.2">
      <c r="A8" s="20" t="s">
        <v>85</v>
      </c>
      <c r="B8" s="81">
        <f>'C03'!B8</f>
        <v>3724970.5288531007</v>
      </c>
      <c r="C8" s="86">
        <f>+C11+C15</f>
        <v>100</v>
      </c>
      <c r="D8" s="81">
        <f>+D11+D15</f>
        <v>3249094.6354919365</v>
      </c>
      <c r="E8" s="86">
        <f>IF(ISNUMBER(D8/$B$8*100),D8/$B$8*100,0)</f>
        <v>87.22470715740981</v>
      </c>
      <c r="F8" s="81">
        <f t="shared" ref="F8:F47" si="0">H8+J8+L8</f>
        <v>2060467.0243261633</v>
      </c>
      <c r="G8" s="86">
        <f>IF(ISNUMBER(F8/$B$8*100),F8/$B$8*100,0)</f>
        <v>55.314988625173648</v>
      </c>
      <c r="H8" s="81">
        <f>+H11+H15</f>
        <v>237843.49752747972</v>
      </c>
      <c r="I8" s="86">
        <f>IF(ISNUMBER(H8/$B$8*100),H8/$B$8*100,0)</f>
        <v>6.3851108535001089</v>
      </c>
      <c r="J8" s="81">
        <f>+J11+J15</f>
        <v>1742235.1800141302</v>
      </c>
      <c r="K8" s="86">
        <f>IF(ISNUMBER(J8/$B$8*100),J8/$B$8*100,0)</f>
        <v>46.771784273701499</v>
      </c>
      <c r="L8" s="81">
        <f>+L11+L15</f>
        <v>80388.346784553549</v>
      </c>
      <c r="M8" s="86">
        <f>IF(ISNUMBER(L8/$B$8*100),L8/$B$8*100,0)</f>
        <v>2.1580934979720419</v>
      </c>
      <c r="N8" s="81">
        <f>+N11+N15</f>
        <v>1038089.8409642553</v>
      </c>
      <c r="O8" s="86">
        <f>IF(ISNUMBER(N8/$B$8*100),N8/$B$8*100,0)</f>
        <v>27.868404136981933</v>
      </c>
      <c r="P8" s="81">
        <f t="shared" ref="P8" si="1">+P11+P15</f>
        <v>4227.2693187020968</v>
      </c>
      <c r="Q8" s="86">
        <f t="shared" ref="Q8" si="2">IF(ISNUMBER(P8/$B$8*100),P8/$B$8*100,0)</f>
        <v>0.11348463795775723</v>
      </c>
      <c r="R8" s="81">
        <f t="shared" ref="R8:T8" si="3">+R11+R15</f>
        <v>0</v>
      </c>
      <c r="S8" s="86">
        <f t="shared" ref="S8" si="4">IF(ISNUMBER(R8/$B$8*100),R8/$B$8*100,0)</f>
        <v>0</v>
      </c>
      <c r="T8" s="81">
        <f t="shared" si="3"/>
        <v>146310.50088278842</v>
      </c>
      <c r="U8" s="86">
        <f t="shared" ref="U8" si="5">IF(ISNUMBER(T8/$B$8*100),T8/$B$8*100,0)</f>
        <v>3.927829757295735</v>
      </c>
    </row>
    <row r="9" spans="1:21" ht="11.25" customHeight="1" x14ac:dyDescent="0.2">
      <c r="A9" s="40"/>
      <c r="B9" s="6"/>
      <c r="C9" s="86"/>
      <c r="D9" s="6"/>
      <c r="E9" s="86"/>
      <c r="F9" s="6"/>
      <c r="G9" s="86"/>
      <c r="H9" s="6"/>
      <c r="I9" s="86"/>
      <c r="J9" s="6"/>
      <c r="K9" s="86"/>
      <c r="L9" s="6"/>
      <c r="M9" s="86"/>
      <c r="N9" s="6"/>
      <c r="O9" s="86"/>
      <c r="P9" s="6"/>
      <c r="Q9" s="86"/>
      <c r="R9" s="6"/>
      <c r="S9" s="86"/>
      <c r="T9" s="6"/>
      <c r="U9" s="86"/>
    </row>
    <row r="10" spans="1:21" ht="12.75" customHeight="1" x14ac:dyDescent="0.2">
      <c r="A10" s="14" t="s">
        <v>34</v>
      </c>
      <c r="B10" s="81"/>
      <c r="C10" s="51"/>
      <c r="D10" s="81"/>
      <c r="E10" s="86"/>
      <c r="F10" s="81"/>
      <c r="G10" s="86"/>
      <c r="H10" s="81"/>
      <c r="I10" s="86"/>
      <c r="J10" s="81"/>
      <c r="K10" s="86"/>
      <c r="L10" s="81"/>
      <c r="M10" s="86"/>
      <c r="N10" s="81"/>
      <c r="O10" s="86"/>
      <c r="P10" s="81"/>
      <c r="Q10" s="86"/>
      <c r="R10" s="81"/>
      <c r="S10" s="86"/>
      <c r="T10" s="81"/>
      <c r="U10" s="86"/>
    </row>
    <row r="11" spans="1:21" x14ac:dyDescent="0.2">
      <c r="A11" s="41" t="s">
        <v>55</v>
      </c>
      <c r="B11" s="52">
        <f>'C03'!B11</f>
        <v>2225575.0887158429</v>
      </c>
      <c r="C11" s="87">
        <f>IF(ISNUMBER(B11/B$8*100),B11/B$8*100,0)</f>
        <v>59.747454952377467</v>
      </c>
      <c r="D11" s="52">
        <f>SUM(D12:D14)</f>
        <v>1923849.0943036862</v>
      </c>
      <c r="E11" s="87">
        <f>IF(ISNUMBER(D11/D$8*100),D11/D$8*100,0)</f>
        <v>59.211851612084587</v>
      </c>
      <c r="F11" s="52">
        <f>SUM(F12:F14)</f>
        <v>1280295.7340415376</v>
      </c>
      <c r="G11" s="87">
        <f>IF(ISNUMBER(F11/F$8*100),F11/F$8*100,0)</f>
        <v>62.136191403511255</v>
      </c>
      <c r="H11" s="52">
        <f>SUM(H12:H14)</f>
        <v>184077.62296409698</v>
      </c>
      <c r="I11" s="87">
        <f>IF(ISNUMBER(H11/H$8*100),H11/H$8*100,0)</f>
        <v>77.394431581140537</v>
      </c>
      <c r="J11" s="52">
        <f>SUM(J12:J14)</f>
        <v>1047031.1749479118</v>
      </c>
      <c r="K11" s="87">
        <f>IF(ISNUMBER(J11/J$8*100),J11/J$8*100,0)</f>
        <v>60.097005671726819</v>
      </c>
      <c r="L11" s="52">
        <f>SUM(L12:L14)</f>
        <v>49186.936129528825</v>
      </c>
      <c r="M11" s="87">
        <f>IF(ISNUMBER(L11/L$8*100),L11/L$8*100,0)</f>
        <v>61.186649678657147</v>
      </c>
      <c r="N11" s="52">
        <f>SUM(N12:N14)</f>
        <v>552402.4740513959</v>
      </c>
      <c r="O11" s="87">
        <f>IF(ISNUMBER(N11/N$8*100),N11/N$8*100,0)</f>
        <v>53.213359022787785</v>
      </c>
      <c r="P11" s="52">
        <f t="shared" ref="P11" si="6">SUM(P12:P14)</f>
        <v>3962.344540235486</v>
      </c>
      <c r="Q11" s="87">
        <f t="shared" ref="Q11" si="7">IF(ISNUMBER(P11/P$8*100),P11/P$8*100,0)</f>
        <v>93.732957176526639</v>
      </c>
      <c r="R11" s="52">
        <f t="shared" ref="R11:T11" si="8">SUM(R12:R14)</f>
        <v>0</v>
      </c>
      <c r="S11" s="87">
        <f t="shared" ref="S11:S15" si="9">IF(ISNUMBER(R11/R$8*100),R11/R$8*100,0)</f>
        <v>0</v>
      </c>
      <c r="T11" s="52">
        <f t="shared" si="8"/>
        <v>87188.541670511127</v>
      </c>
      <c r="U11" s="87">
        <f t="shared" ref="U11:U15" si="10">IF(ISNUMBER(T11/T$8*100),T11/T$8*100,0)</f>
        <v>59.591445005276277</v>
      </c>
    </row>
    <row r="12" spans="1:21" x14ac:dyDescent="0.2">
      <c r="A12" s="44" t="s">
        <v>50</v>
      </c>
      <c r="B12" s="52">
        <f>'C03'!B12</f>
        <v>498595.11149579758</v>
      </c>
      <c r="C12" s="87">
        <f>IF(ISNUMBER(B12/B$8*100),B12/B$8*100,0)</f>
        <v>13.385209564310632</v>
      </c>
      <c r="D12" s="52">
        <v>439091.39720911474</v>
      </c>
      <c r="E12" s="87">
        <f>IF(ISNUMBER(D12/D$8*100),D12/D$8*100,0)</f>
        <v>13.514269249428407</v>
      </c>
      <c r="F12" s="52">
        <f t="shared" si="0"/>
        <v>294001.73326848628</v>
      </c>
      <c r="G12" s="87">
        <f>IF(ISNUMBER(F12/F$8*100),F12/F$8*100,0)</f>
        <v>14.268693931883428</v>
      </c>
      <c r="H12" s="52">
        <v>59335.319619784292</v>
      </c>
      <c r="I12" s="87">
        <f>IF(ISNUMBER(H12/H$8*100),H12/H$8*100,0)</f>
        <v>24.947211185762548</v>
      </c>
      <c r="J12" s="52">
        <v>222994.974167568</v>
      </c>
      <c r="K12" s="87">
        <f>IF(ISNUMBER(J12/J$8*100),J12/J$8*100,0)</f>
        <v>12.799361230081431</v>
      </c>
      <c r="L12" s="52">
        <v>11671.439481134026</v>
      </c>
      <c r="M12" s="87">
        <f>IF(ISNUMBER(L12/L$8*100),L12/L$8*100,0)</f>
        <v>14.518820137468817</v>
      </c>
      <c r="N12" s="52">
        <v>118064.11133599693</v>
      </c>
      <c r="O12" s="87">
        <f>IF(ISNUMBER(N12/N$8*100),N12/N$8*100,0)</f>
        <v>11.373207469820741</v>
      </c>
      <c r="P12" s="52">
        <v>214.97191518994387</v>
      </c>
      <c r="Q12" s="87">
        <f t="shared" ref="Q12" si="11">IF(ISNUMBER(P12/P$8*100),P12/P$8*100,0)</f>
        <v>5.0853612339974337</v>
      </c>
      <c r="R12" s="52">
        <v>0</v>
      </c>
      <c r="S12" s="87">
        <f t="shared" si="9"/>
        <v>0</v>
      </c>
      <c r="T12" s="52">
        <v>26810.580689439175</v>
      </c>
      <c r="U12" s="87">
        <f t="shared" si="10"/>
        <v>18.324440506780537</v>
      </c>
    </row>
    <row r="13" spans="1:21" x14ac:dyDescent="0.2">
      <c r="A13" s="44" t="s">
        <v>51</v>
      </c>
      <c r="B13" s="52">
        <f>'C03'!B13</f>
        <v>295030.29012958665</v>
      </c>
      <c r="C13" s="87">
        <f>IF(ISNUMBER(B13/B$8*100),B13/B$8*100,0)</f>
        <v>7.9203389085718472</v>
      </c>
      <c r="D13" s="52">
        <v>234587.62380256271</v>
      </c>
      <c r="E13" s="87">
        <f>IF(ISNUMBER(D13/D$8*100),D13/D$8*100,0)</f>
        <v>7.2200920601084446</v>
      </c>
      <c r="F13" s="82">
        <f t="shared" si="0"/>
        <v>167640.04583459749</v>
      </c>
      <c r="G13" s="87">
        <f>IF(ISNUMBER(F13/F$8*100),F13/F$8*100,0)</f>
        <v>8.136021778335472</v>
      </c>
      <c r="H13" s="52">
        <v>8605.7549408140421</v>
      </c>
      <c r="I13" s="87">
        <f>IF(ISNUMBER(H13/H$8*100),H13/H$8*100,0)</f>
        <v>3.6182426807021537</v>
      </c>
      <c r="J13" s="52">
        <v>154805.41868699522</v>
      </c>
      <c r="K13" s="87">
        <f>IF(ISNUMBER(J13/J$8*100),J13/J$8*100,0)</f>
        <v>8.8854490176085008</v>
      </c>
      <c r="L13" s="52">
        <v>4228.8722067882272</v>
      </c>
      <c r="M13" s="87">
        <f>IF(ISNUMBER(L13/L$8*100),L13/L$8*100,0)</f>
        <v>5.2605537692196895</v>
      </c>
      <c r="N13" s="52">
        <v>60614.841838299464</v>
      </c>
      <c r="O13" s="87">
        <f>IF(ISNUMBER(N13/N$8*100),N13/N$8*100,0)</f>
        <v>5.8390747550323656</v>
      </c>
      <c r="P13" s="52">
        <v>0</v>
      </c>
      <c r="Q13" s="87">
        <f t="shared" ref="Q13" si="12">IF(ISNUMBER(P13/P$8*100),P13/P$8*100,0)</f>
        <v>0</v>
      </c>
      <c r="R13" s="52">
        <v>0</v>
      </c>
      <c r="S13" s="87">
        <f t="shared" si="9"/>
        <v>0</v>
      </c>
      <c r="T13" s="52">
        <v>6332.7361296653698</v>
      </c>
      <c r="U13" s="87">
        <f t="shared" si="10"/>
        <v>4.3282854555590795</v>
      </c>
    </row>
    <row r="14" spans="1:21" x14ac:dyDescent="0.2">
      <c r="A14" s="44" t="s">
        <v>76</v>
      </c>
      <c r="B14" s="52">
        <f>'C03'!B14</f>
        <v>1431949.6870904586</v>
      </c>
      <c r="C14" s="87">
        <f>IF(ISNUMBER(B14/B$8*100),B14/B$8*100,0)</f>
        <v>38.441906479494982</v>
      </c>
      <c r="D14" s="52">
        <v>1250170.0732920086</v>
      </c>
      <c r="E14" s="87">
        <f>IF(ISNUMBER(D14/D$8*100),D14/D$8*100,0)</f>
        <v>38.477490302547736</v>
      </c>
      <c r="F14" s="82">
        <f t="shared" si="0"/>
        <v>818653.95493845374</v>
      </c>
      <c r="G14" s="87">
        <f>IF(ISNUMBER(F14/F$8*100),F14/F$8*100,0)</f>
        <v>39.731475693292353</v>
      </c>
      <c r="H14" s="52">
        <v>116136.54840349864</v>
      </c>
      <c r="I14" s="87">
        <f>IF(ISNUMBER(H14/H$8*100),H14/H$8*100,0)</f>
        <v>48.828977714675837</v>
      </c>
      <c r="J14" s="52">
        <v>669230.78209334856</v>
      </c>
      <c r="K14" s="87">
        <f>IF(ISNUMBER(J14/J$8*100),J14/J$8*100,0)</f>
        <v>38.412195424036888</v>
      </c>
      <c r="L14" s="52">
        <v>33286.624441606567</v>
      </c>
      <c r="M14" s="87">
        <f>IF(ISNUMBER(L14/L$8*100),L14/L$8*100,0)</f>
        <v>41.407275771968635</v>
      </c>
      <c r="N14" s="52">
        <v>373723.52087709948</v>
      </c>
      <c r="O14" s="87">
        <f>IF(ISNUMBER(N14/N$8*100),N14/N$8*100,0)</f>
        <v>36.00107679793468</v>
      </c>
      <c r="P14" s="52">
        <v>3747.372625045542</v>
      </c>
      <c r="Q14" s="87">
        <f t="shared" ref="Q14" si="13">IF(ISNUMBER(P14/P$8*100),P14/P$8*100,0)</f>
        <v>88.647595942529207</v>
      </c>
      <c r="R14" s="52">
        <v>0</v>
      </c>
      <c r="S14" s="87">
        <f t="shared" si="9"/>
        <v>0</v>
      </c>
      <c r="T14" s="52">
        <v>54045.22485140658</v>
      </c>
      <c r="U14" s="87">
        <f t="shared" si="10"/>
        <v>36.938719042936661</v>
      </c>
    </row>
    <row r="15" spans="1:21" x14ac:dyDescent="0.2">
      <c r="A15" s="41" t="s">
        <v>52</v>
      </c>
      <c r="B15" s="52">
        <f>'C03'!B15</f>
        <v>1499395.4401372578</v>
      </c>
      <c r="C15" s="87">
        <f>IF(ISNUMBER(B15/B$8*100),B15/B$8*100,0)</f>
        <v>40.252545047622533</v>
      </c>
      <c r="D15" s="52">
        <v>1325245.5411882505</v>
      </c>
      <c r="E15" s="87">
        <f>IF(ISNUMBER(D15/D$8*100),D15/D$8*100,0)</f>
        <v>40.788148387915413</v>
      </c>
      <c r="F15" s="82">
        <f t="shared" si="0"/>
        <v>780171.29028462595</v>
      </c>
      <c r="G15" s="87">
        <f>IF(ISNUMBER(F15/F$8*100),F15/F$8*100,0)</f>
        <v>37.863808596488759</v>
      </c>
      <c r="H15" s="52">
        <v>53765.874563382735</v>
      </c>
      <c r="I15" s="87">
        <f>IF(ISNUMBER(H15/H$8*100),H15/H$8*100,0)</f>
        <v>22.605568418859459</v>
      </c>
      <c r="J15" s="52">
        <v>695204.00506621855</v>
      </c>
      <c r="K15" s="87">
        <f>IF(ISNUMBER(J15/J$8*100),J15/J$8*100,0)</f>
        <v>39.902994328273188</v>
      </c>
      <c r="L15" s="52">
        <v>31201.410655024731</v>
      </c>
      <c r="M15" s="87">
        <f>IF(ISNUMBER(L15/L$8*100),L15/L$8*100,0)</f>
        <v>38.813350321342867</v>
      </c>
      <c r="N15" s="52">
        <v>485687.36691285938</v>
      </c>
      <c r="O15" s="87">
        <f>IF(ISNUMBER(N15/N$8*100),N15/N$8*100,0)</f>
        <v>46.786640977212215</v>
      </c>
      <c r="P15" s="52">
        <v>264.92477846661058</v>
      </c>
      <c r="Q15" s="87">
        <f t="shared" ref="Q15" si="14">IF(ISNUMBER(P15/P$8*100),P15/P$8*100,0)</f>
        <v>6.2670428234733508</v>
      </c>
      <c r="R15" s="52">
        <v>0</v>
      </c>
      <c r="S15" s="87">
        <f t="shared" si="9"/>
        <v>0</v>
      </c>
      <c r="T15" s="52">
        <v>59121.959212277288</v>
      </c>
      <c r="U15" s="87">
        <f t="shared" si="10"/>
        <v>40.408554994723715</v>
      </c>
    </row>
    <row r="16" spans="1:21" x14ac:dyDescent="0.2">
      <c r="A16" s="42"/>
      <c r="B16" s="83"/>
      <c r="C16" s="87"/>
      <c r="D16" s="52"/>
      <c r="E16" s="87"/>
      <c r="F16" s="83"/>
      <c r="G16" s="87"/>
      <c r="H16" s="83"/>
      <c r="I16" s="87"/>
      <c r="J16" s="83"/>
      <c r="K16" s="87"/>
      <c r="L16" s="83"/>
      <c r="M16" s="87"/>
      <c r="N16" s="83"/>
      <c r="O16" s="87"/>
      <c r="P16" s="83"/>
      <c r="Q16" s="87"/>
      <c r="R16" s="83"/>
      <c r="S16" s="87"/>
      <c r="T16" s="83"/>
      <c r="U16" s="87"/>
    </row>
    <row r="17" spans="1:21" x14ac:dyDescent="0.2">
      <c r="A17" s="14" t="s">
        <v>33</v>
      </c>
      <c r="B17" s="81"/>
      <c r="C17" s="51"/>
      <c r="D17" s="81"/>
      <c r="E17" s="86"/>
      <c r="F17" s="81"/>
      <c r="G17" s="86"/>
      <c r="H17" s="81"/>
      <c r="I17" s="86"/>
      <c r="J17" s="81"/>
      <c r="K17" s="86"/>
      <c r="L17" s="81"/>
      <c r="M17" s="86"/>
      <c r="N17" s="81"/>
      <c r="O17" s="86"/>
      <c r="P17" s="81"/>
      <c r="Q17" s="86"/>
      <c r="R17" s="81"/>
      <c r="S17" s="86"/>
      <c r="T17" s="81"/>
      <c r="U17" s="86"/>
    </row>
    <row r="18" spans="1:21" x14ac:dyDescent="0.2">
      <c r="A18" s="189" t="s">
        <v>35</v>
      </c>
      <c r="B18" s="82">
        <f>'C03'!B18</f>
        <v>284847.83549172769</v>
      </c>
      <c r="C18" s="87">
        <f>IF(ISNUMBER(B18/B$8*100),B18/B$8*100,0)</f>
        <v>7.6469822589289276</v>
      </c>
      <c r="D18" s="52">
        <v>259137.37993871051</v>
      </c>
      <c r="E18" s="87">
        <f>IF(ISNUMBER(D18/D$8*100),D18/D$8*100,0)</f>
        <v>7.9756796588190255</v>
      </c>
      <c r="F18" s="82">
        <f t="shared" si="0"/>
        <v>127197.77003957148</v>
      </c>
      <c r="G18" s="87">
        <f>IF(ISNUMBER(F18/F$8*100),F18/F$8*100,0)</f>
        <v>6.1732494884827922</v>
      </c>
      <c r="H18" s="52">
        <v>5089.7786418380219</v>
      </c>
      <c r="I18" s="87">
        <f>IF(ISNUMBER(H18/H$8*100),H18/H$8*100,0)</f>
        <v>2.1399696416968323</v>
      </c>
      <c r="J18" s="52">
        <v>114855.5685272634</v>
      </c>
      <c r="K18" s="87">
        <f>IF(ISNUMBER(J18/J$8*100),J18/J$8*100,0)</f>
        <v>6.5924262031221232</v>
      </c>
      <c r="L18" s="52">
        <v>7252.4228704700472</v>
      </c>
      <c r="M18" s="87">
        <f>IF(ISNUMBER(L18/L$8*100),L18/L$8*100,0)</f>
        <v>9.0217340703709876</v>
      </c>
      <c r="N18" s="52">
        <v>115636.34470819155</v>
      </c>
      <c r="O18" s="87">
        <f>IF(ISNUMBER(N18/N$8*100),N18/N$8*100,0)</f>
        <v>11.139338826471887</v>
      </c>
      <c r="P18" s="52">
        <v>0</v>
      </c>
      <c r="Q18" s="87">
        <f t="shared" ref="Q18" si="15">IF(ISNUMBER(P18/P$8*100),P18/P$8*100,0)</f>
        <v>0</v>
      </c>
      <c r="R18" s="52">
        <v>0</v>
      </c>
      <c r="S18" s="87">
        <f t="shared" ref="S18" si="16">IF(ISNUMBER(R18/R$8*100),R18/R$8*100,0)</f>
        <v>0</v>
      </c>
      <c r="T18" s="52">
        <v>16303.265190947774</v>
      </c>
      <c r="U18" s="87">
        <f t="shared" ref="U18" si="17">IF(ISNUMBER(T18/T$8*100),T18/T$8*100,0)</f>
        <v>11.142922136537942</v>
      </c>
    </row>
    <row r="19" spans="1:21" x14ac:dyDescent="0.2">
      <c r="A19" s="189" t="s">
        <v>147</v>
      </c>
      <c r="B19" s="82">
        <f>'C03'!B19</f>
        <v>418941.23814458353</v>
      </c>
      <c r="C19" s="87">
        <f t="shared" ref="C19:C24" si="18">IF(ISNUMBER(B19/B$8*100),B19/B$8*100,0)</f>
        <v>11.24683362994481</v>
      </c>
      <c r="D19" s="52">
        <v>381674.32720636122</v>
      </c>
      <c r="E19" s="87">
        <f t="shared" ref="E19:E24" si="19">IF(ISNUMBER(D19/D$8*100),D19/D$8*100,0)</f>
        <v>11.747097884964282</v>
      </c>
      <c r="F19" s="82">
        <f t="shared" ref="F19:F24" si="20">H19+J19+L19</f>
        <v>185126.97311518047</v>
      </c>
      <c r="G19" s="87">
        <f t="shared" ref="G19:G24" si="21">IF(ISNUMBER(F19/F$8*100),F19/F$8*100,0)</f>
        <v>8.9847093367447961</v>
      </c>
      <c r="H19" s="52">
        <v>4930.5405653749613</v>
      </c>
      <c r="I19" s="87">
        <f t="shared" ref="I19:I24" si="22">IF(ISNUMBER(H19/H$8*100),H19/H$8*100,0)</f>
        <v>2.0730188618275349</v>
      </c>
      <c r="J19" s="52">
        <v>168733.4510115661</v>
      </c>
      <c r="K19" s="87">
        <f t="shared" ref="K19:K24" si="23">IF(ISNUMBER(J19/J$8*100),J19/J$8*100,0)</f>
        <v>9.6848837026811498</v>
      </c>
      <c r="L19" s="52">
        <v>11462.981538239437</v>
      </c>
      <c r="M19" s="87">
        <f t="shared" ref="M19:M24" si="24">IF(ISNUMBER(L19/L$8*100),L19/L$8*100,0)</f>
        <v>14.259506504047206</v>
      </c>
      <c r="N19" s="52">
        <v>174148.75620496273</v>
      </c>
      <c r="O19" s="87">
        <f t="shared" ref="O19:O24" si="25">IF(ISNUMBER(N19/N$8*100),N19/N$8*100,0)</f>
        <v>16.775884835092921</v>
      </c>
      <c r="P19" s="52">
        <v>0</v>
      </c>
      <c r="Q19" s="87">
        <f t="shared" ref="Q19:Q24" si="26">IF(ISNUMBER(P19/P$8*100),P19/P$8*100,0)</f>
        <v>0</v>
      </c>
      <c r="R19" s="52">
        <v>0</v>
      </c>
      <c r="S19" s="87">
        <f t="shared" ref="S19:S24" si="27">IF(ISNUMBER(R19/R$8*100),R19/R$8*100,0)</f>
        <v>0</v>
      </c>
      <c r="T19" s="52">
        <v>22398.597886219075</v>
      </c>
      <c r="U19" s="87">
        <f t="shared" ref="U19:U24" si="28">IF(ISNUMBER(T19/T$8*100),T19/T$8*100,0)</f>
        <v>15.308947581392626</v>
      </c>
    </row>
    <row r="20" spans="1:21" x14ac:dyDescent="0.2">
      <c r="A20" s="189" t="s">
        <v>148</v>
      </c>
      <c r="B20" s="82">
        <f>'C03'!B20</f>
        <v>1242017.4754510855</v>
      </c>
      <c r="C20" s="87">
        <f t="shared" si="18"/>
        <v>33.343014819327884</v>
      </c>
      <c r="D20" s="52">
        <v>1105135.1725052504</v>
      </c>
      <c r="E20" s="87">
        <f t="shared" si="19"/>
        <v>34.01363445783182</v>
      </c>
      <c r="F20" s="82">
        <f t="shared" si="20"/>
        <v>650043.09977966885</v>
      </c>
      <c r="G20" s="87">
        <f t="shared" si="21"/>
        <v>31.548337930438521</v>
      </c>
      <c r="H20" s="52">
        <v>29520.863903550475</v>
      </c>
      <c r="I20" s="87">
        <f t="shared" si="22"/>
        <v>12.411886055509978</v>
      </c>
      <c r="J20" s="52">
        <v>585474.04960289423</v>
      </c>
      <c r="K20" s="87">
        <f t="shared" si="23"/>
        <v>33.604765666489747</v>
      </c>
      <c r="L20" s="52">
        <v>35048.186273224208</v>
      </c>
      <c r="M20" s="87">
        <f t="shared" si="24"/>
        <v>43.598590685234292</v>
      </c>
      <c r="N20" s="52">
        <v>402484.81692001049</v>
      </c>
      <c r="O20" s="87">
        <f t="shared" si="25"/>
        <v>38.77167476623724</v>
      </c>
      <c r="P20" s="52">
        <v>3086.3123439377669</v>
      </c>
      <c r="Q20" s="87">
        <f t="shared" si="26"/>
        <v>73.009598188680371</v>
      </c>
      <c r="R20" s="52">
        <v>0</v>
      </c>
      <c r="S20" s="87">
        <f t="shared" si="27"/>
        <v>0</v>
      </c>
      <c r="T20" s="52">
        <v>49520.943461631439</v>
      </c>
      <c r="U20" s="87">
        <f t="shared" si="28"/>
        <v>33.846472510748512</v>
      </c>
    </row>
    <row r="21" spans="1:21" x14ac:dyDescent="0.2">
      <c r="A21" s="189" t="s">
        <v>149</v>
      </c>
      <c r="B21" s="82">
        <f>'C03'!B21</f>
        <v>478046.01678197907</v>
      </c>
      <c r="C21" s="87">
        <f t="shared" si="18"/>
        <v>12.833551650384923</v>
      </c>
      <c r="D21" s="52">
        <v>420125.35139129474</v>
      </c>
      <c r="E21" s="87">
        <f t="shared" si="19"/>
        <v>12.930535996150963</v>
      </c>
      <c r="F21" s="82">
        <f t="shared" si="20"/>
        <v>291421.42620094976</v>
      </c>
      <c r="G21" s="87">
        <f t="shared" si="21"/>
        <v>14.143464698070266</v>
      </c>
      <c r="H21" s="52">
        <v>16316.670221021242</v>
      </c>
      <c r="I21" s="87">
        <f t="shared" si="22"/>
        <v>6.8602549115878455</v>
      </c>
      <c r="J21" s="52">
        <v>262795.21462239616</v>
      </c>
      <c r="K21" s="87">
        <f t="shared" si="23"/>
        <v>15.083796816699843</v>
      </c>
      <c r="L21" s="52">
        <v>12309.54135753238</v>
      </c>
      <c r="M21" s="87">
        <f t="shared" si="24"/>
        <v>15.312594237723061</v>
      </c>
      <c r="N21" s="52">
        <v>100139.41426857481</v>
      </c>
      <c r="O21" s="87">
        <f t="shared" si="25"/>
        <v>9.6465074906770933</v>
      </c>
      <c r="P21" s="52">
        <v>1140.9569747643291</v>
      </c>
      <c r="Q21" s="87">
        <f t="shared" si="26"/>
        <v>26.990401811319614</v>
      </c>
      <c r="R21" s="52">
        <v>0</v>
      </c>
      <c r="S21" s="87">
        <f t="shared" si="27"/>
        <v>0</v>
      </c>
      <c r="T21" s="52">
        <v>27423.553947006167</v>
      </c>
      <c r="U21" s="87">
        <f t="shared" si="28"/>
        <v>18.743394207211139</v>
      </c>
    </row>
    <row r="22" spans="1:21" x14ac:dyDescent="0.2">
      <c r="A22" s="189" t="s">
        <v>150</v>
      </c>
      <c r="B22" s="82">
        <f>'C03'!B22</f>
        <v>806430.32526300265</v>
      </c>
      <c r="C22" s="87">
        <f t="shared" si="18"/>
        <v>21.649307531871894</v>
      </c>
      <c r="D22" s="52">
        <v>683241.67166215018</v>
      </c>
      <c r="E22" s="87">
        <f t="shared" si="19"/>
        <v>21.028678703250588</v>
      </c>
      <c r="F22" s="82">
        <f t="shared" si="20"/>
        <v>493153.23643098655</v>
      </c>
      <c r="G22" s="87">
        <f t="shared" si="21"/>
        <v>23.934051387804324</v>
      </c>
      <c r="H22" s="52">
        <v>63978.598289830443</v>
      </c>
      <c r="I22" s="87">
        <f t="shared" si="22"/>
        <v>26.899452352040253</v>
      </c>
      <c r="J22" s="52">
        <v>417868.04332976858</v>
      </c>
      <c r="K22" s="87">
        <f t="shared" si="23"/>
        <v>23.98459450958736</v>
      </c>
      <c r="L22" s="52">
        <v>11306.594811387553</v>
      </c>
      <c r="M22" s="87">
        <f t="shared" si="24"/>
        <v>14.06496745316834</v>
      </c>
      <c r="N22" s="52">
        <v>170553.76896598126</v>
      </c>
      <c r="O22" s="87">
        <f t="shared" si="25"/>
        <v>16.429576924436347</v>
      </c>
      <c r="P22" s="52">
        <v>0</v>
      </c>
      <c r="Q22" s="87">
        <f t="shared" si="26"/>
        <v>0</v>
      </c>
      <c r="R22" s="52">
        <v>0</v>
      </c>
      <c r="S22" s="87">
        <f t="shared" si="27"/>
        <v>0</v>
      </c>
      <c r="T22" s="52">
        <v>19534.666265178817</v>
      </c>
      <c r="U22" s="87">
        <f t="shared" si="28"/>
        <v>13.35151349172698</v>
      </c>
    </row>
    <row r="23" spans="1:21" x14ac:dyDescent="0.2">
      <c r="A23" s="189" t="s">
        <v>38</v>
      </c>
      <c r="B23" s="82">
        <f>'C03'!B23</f>
        <v>459198.1162885293</v>
      </c>
      <c r="C23" s="87">
        <f t="shared" si="18"/>
        <v>12.327563741287211</v>
      </c>
      <c r="D23" s="52">
        <v>372427.43637190113</v>
      </c>
      <c r="E23" s="87">
        <f t="shared" si="19"/>
        <v>11.462498885185992</v>
      </c>
      <c r="F23" s="82">
        <f t="shared" si="20"/>
        <v>292408.72627913626</v>
      </c>
      <c r="G23" s="87">
        <f t="shared" si="21"/>
        <v>14.191381023181529</v>
      </c>
      <c r="H23" s="52">
        <v>114841.73782715797</v>
      </c>
      <c r="I23" s="87">
        <f t="shared" si="22"/>
        <v>48.284581677028818</v>
      </c>
      <c r="J23" s="52">
        <v>176002.09666843311</v>
      </c>
      <c r="K23" s="87">
        <f t="shared" si="23"/>
        <v>10.102086026468921</v>
      </c>
      <c r="L23" s="52">
        <v>1564.8917835451857</v>
      </c>
      <c r="M23" s="87">
        <f t="shared" si="24"/>
        <v>1.946664965929958</v>
      </c>
      <c r="N23" s="52">
        <v>69959.632766058887</v>
      </c>
      <c r="O23" s="87">
        <f t="shared" si="25"/>
        <v>6.7392657172210795</v>
      </c>
      <c r="P23" s="52">
        <v>0</v>
      </c>
      <c r="Q23" s="87">
        <f t="shared" si="26"/>
        <v>0</v>
      </c>
      <c r="R23" s="52">
        <v>0</v>
      </c>
      <c r="S23" s="87">
        <f t="shared" si="27"/>
        <v>0</v>
      </c>
      <c r="T23" s="52">
        <v>10059.077326704864</v>
      </c>
      <c r="U23" s="87">
        <f t="shared" si="28"/>
        <v>6.8751574671754732</v>
      </c>
    </row>
    <row r="24" spans="1:21" x14ac:dyDescent="0.2">
      <c r="A24" s="189" t="s">
        <v>151</v>
      </c>
      <c r="B24" s="82">
        <f>'C03'!B24</f>
        <v>35489.521432194357</v>
      </c>
      <c r="C24" s="87">
        <f t="shared" si="18"/>
        <v>0.95274636825439263</v>
      </c>
      <c r="D24" s="52">
        <v>27353.296416255242</v>
      </c>
      <c r="E24" s="87">
        <f t="shared" si="19"/>
        <v>0.84187441379692995</v>
      </c>
      <c r="F24" s="82">
        <f t="shared" si="20"/>
        <v>21115.792480675693</v>
      </c>
      <c r="G24" s="87">
        <f t="shared" si="21"/>
        <v>1.0248061352780549</v>
      </c>
      <c r="H24" s="52">
        <v>3165.3080787066101</v>
      </c>
      <c r="I24" s="87">
        <f t="shared" si="22"/>
        <v>1.3308365003087377</v>
      </c>
      <c r="J24" s="52">
        <v>16506.756251814342</v>
      </c>
      <c r="K24" s="87">
        <f t="shared" si="23"/>
        <v>0.9474470749511823</v>
      </c>
      <c r="L24" s="52">
        <v>1443.7281501547411</v>
      </c>
      <c r="M24" s="87">
        <f t="shared" si="24"/>
        <v>1.7959420835261541</v>
      </c>
      <c r="N24" s="52">
        <v>5167.107130479345</v>
      </c>
      <c r="O24" s="87">
        <f t="shared" si="25"/>
        <v>0.4977514398637935</v>
      </c>
      <c r="P24" s="52">
        <v>0</v>
      </c>
      <c r="Q24" s="87">
        <f t="shared" si="26"/>
        <v>0</v>
      </c>
      <c r="R24" s="52">
        <v>0</v>
      </c>
      <c r="S24" s="87">
        <f t="shared" si="27"/>
        <v>0</v>
      </c>
      <c r="T24" s="52">
        <v>1070.3968051002009</v>
      </c>
      <c r="U24" s="87">
        <f t="shared" si="28"/>
        <v>0.73159260520727232</v>
      </c>
    </row>
    <row r="25" spans="1:21" x14ac:dyDescent="0.2">
      <c r="B25" s="83"/>
      <c r="C25" s="84"/>
      <c r="D25" s="52"/>
      <c r="E25" s="84"/>
      <c r="F25" s="83">
        <f t="shared" si="0"/>
        <v>0</v>
      </c>
      <c r="G25" s="84"/>
      <c r="H25" s="83"/>
      <c r="I25" s="84"/>
      <c r="J25" s="83"/>
      <c r="K25" s="84"/>
      <c r="L25" s="83"/>
      <c r="M25" s="84"/>
      <c r="N25" s="83"/>
      <c r="O25" s="84"/>
      <c r="P25" s="83"/>
      <c r="Q25" s="84"/>
      <c r="R25" s="83"/>
      <c r="S25" s="84"/>
      <c r="T25" s="83"/>
      <c r="U25" s="84"/>
    </row>
    <row r="26" spans="1:21" ht="11.25" customHeight="1" x14ac:dyDescent="0.2">
      <c r="A26" s="14" t="s">
        <v>17</v>
      </c>
      <c r="B26" s="81"/>
      <c r="C26" s="51"/>
      <c r="D26" s="81"/>
      <c r="E26" s="86"/>
      <c r="F26" s="81"/>
      <c r="G26" s="86"/>
      <c r="H26" s="81"/>
      <c r="I26" s="86"/>
      <c r="J26" s="81"/>
      <c r="K26" s="86"/>
      <c r="L26" s="81"/>
      <c r="M26" s="86"/>
      <c r="N26" s="81"/>
      <c r="O26" s="86"/>
      <c r="P26" s="81"/>
      <c r="Q26" s="86"/>
      <c r="R26" s="81"/>
      <c r="S26" s="86"/>
      <c r="T26" s="81"/>
      <c r="U26" s="86"/>
    </row>
    <row r="27" spans="1:21" x14ac:dyDescent="0.2">
      <c r="A27" s="41" t="s">
        <v>39</v>
      </c>
      <c r="B27" s="82">
        <f>'C03'!B27</f>
        <v>220729.05475633583</v>
      </c>
      <c r="C27" s="87">
        <f t="shared" ref="C27" si="29">IF(ISNUMBER(B27/B$8*100),B27/B$8*100,0)</f>
        <v>5.9256590903632507</v>
      </c>
      <c r="D27" s="52">
        <v>372427.43637190113</v>
      </c>
      <c r="E27" s="87">
        <f t="shared" ref="E27" si="30">IF(ISNUMBER(D27/D$8*100),D27/D$8*100,0)</f>
        <v>11.462498885185992</v>
      </c>
      <c r="F27" s="82">
        <f t="shared" ref="F27" si="31">H27+J27+L27</f>
        <v>292408.72627913626</v>
      </c>
      <c r="G27" s="87">
        <f t="shared" ref="G27" si="32">IF(ISNUMBER(F27/F$8*100),F27/F$8*100,0)</f>
        <v>14.191381023181529</v>
      </c>
      <c r="H27" s="52">
        <v>114841.73782715797</v>
      </c>
      <c r="I27" s="87">
        <f t="shared" ref="I27" si="33">IF(ISNUMBER(H27/H$8*100),H27/H$8*100,0)</f>
        <v>48.284581677028818</v>
      </c>
      <c r="J27" s="52">
        <v>176002.09666843311</v>
      </c>
      <c r="K27" s="87">
        <f t="shared" ref="K27" si="34">IF(ISNUMBER(J27/J$8*100),J27/J$8*100,0)</f>
        <v>10.102086026468921</v>
      </c>
      <c r="L27" s="52">
        <v>1564.8917835451857</v>
      </c>
      <c r="M27" s="87">
        <f t="shared" ref="M27" si="35">IF(ISNUMBER(L27/L$8*100),L27/L$8*100,0)</f>
        <v>1.946664965929958</v>
      </c>
      <c r="N27" s="52">
        <v>69959.632766058887</v>
      </c>
      <c r="O27" s="87">
        <f t="shared" ref="O27" si="36">IF(ISNUMBER(N27/N$8*100),N27/N$8*100,0)</f>
        <v>6.7392657172210795</v>
      </c>
      <c r="P27" s="52">
        <v>0</v>
      </c>
      <c r="Q27" s="87">
        <f t="shared" ref="Q27" si="37">IF(ISNUMBER(P27/P$8*100),P27/P$8*100,0)</f>
        <v>0</v>
      </c>
      <c r="R27" s="52">
        <v>0</v>
      </c>
      <c r="S27" s="87">
        <f t="shared" ref="S27" si="38">IF(ISNUMBER(R27/R$8*100),R27/R$8*100,0)</f>
        <v>0</v>
      </c>
      <c r="T27" s="52">
        <v>10059.077326704864</v>
      </c>
      <c r="U27" s="87">
        <f t="shared" ref="U27" si="39">IF(ISNUMBER(T27/T$8*100),T27/T$8*100,0)</f>
        <v>6.8751574671754732</v>
      </c>
    </row>
    <row r="28" spans="1:21" x14ac:dyDescent="0.2">
      <c r="A28" s="41" t="s">
        <v>40</v>
      </c>
      <c r="B28" s="82">
        <f>'C03'!B28</f>
        <v>499673.61229551601</v>
      </c>
      <c r="C28" s="87">
        <f t="shared" ref="C28:C33" si="40">IF(ISNUMBER(B28/B$8*100),B28/B$8*100,0)</f>
        <v>13.414162834983903</v>
      </c>
      <c r="D28" s="52">
        <v>27353.296416255242</v>
      </c>
      <c r="E28" s="87">
        <f t="shared" ref="E28:E33" si="41">IF(ISNUMBER(D28/D$8*100),D28/D$8*100,0)</f>
        <v>0.84187441379692995</v>
      </c>
      <c r="F28" s="82">
        <f t="shared" ref="F28:F33" si="42">H28+J28+L28</f>
        <v>21115.792480675693</v>
      </c>
      <c r="G28" s="87">
        <f t="shared" ref="G28:G33" si="43">IF(ISNUMBER(F28/F$8*100),F28/F$8*100,0)</f>
        <v>1.0248061352780549</v>
      </c>
      <c r="H28" s="52">
        <v>3165.3080787066101</v>
      </c>
      <c r="I28" s="87">
        <f t="shared" ref="I28:I33" si="44">IF(ISNUMBER(H28/H$8*100),H28/H$8*100,0)</f>
        <v>1.3308365003087377</v>
      </c>
      <c r="J28" s="52">
        <v>16506.756251814342</v>
      </c>
      <c r="K28" s="87">
        <f t="shared" ref="K28:K33" si="45">IF(ISNUMBER(J28/J$8*100),J28/J$8*100,0)</f>
        <v>0.9474470749511823</v>
      </c>
      <c r="L28" s="52">
        <v>1443.7281501547411</v>
      </c>
      <c r="M28" s="87">
        <f t="shared" ref="M28:M33" si="46">IF(ISNUMBER(L28/L$8*100),L28/L$8*100,0)</f>
        <v>1.7959420835261541</v>
      </c>
      <c r="N28" s="52">
        <v>5167.107130479345</v>
      </c>
      <c r="O28" s="87">
        <f t="shared" ref="O28:O33" si="47">IF(ISNUMBER(N28/N$8*100),N28/N$8*100,0)</f>
        <v>0.4977514398637935</v>
      </c>
      <c r="P28" s="52">
        <v>0</v>
      </c>
      <c r="Q28" s="87">
        <f t="shared" ref="Q28:Q33" si="48">IF(ISNUMBER(P28/P$8*100),P28/P$8*100,0)</f>
        <v>0</v>
      </c>
      <c r="R28" s="52">
        <v>0</v>
      </c>
      <c r="S28" s="87">
        <f t="shared" ref="S28:S33" si="49">IF(ISNUMBER(R28/R$8*100),R28/R$8*100,0)</f>
        <v>0</v>
      </c>
      <c r="T28" s="52">
        <v>1070.3968051002009</v>
      </c>
      <c r="U28" s="87">
        <f t="shared" ref="U28:U33" si="50">IF(ISNUMBER(T28/T$8*100),T28/T$8*100,0)</f>
        <v>0.73159260520727232</v>
      </c>
    </row>
    <row r="29" spans="1:21" x14ac:dyDescent="0.2">
      <c r="A29" s="41" t="s">
        <v>41</v>
      </c>
      <c r="B29" s="82">
        <f>'C03'!B29</f>
        <v>473682.33093684685</v>
      </c>
      <c r="C29" s="87">
        <f t="shared" si="40"/>
        <v>12.716404794823738</v>
      </c>
      <c r="D29" s="52">
        <v>181138.95733012847</v>
      </c>
      <c r="E29" s="87">
        <f t="shared" si="41"/>
        <v>5.5750594442966328</v>
      </c>
      <c r="F29" s="82">
        <f t="shared" si="42"/>
        <v>154691.03567366701</v>
      </c>
      <c r="G29" s="87">
        <f t="shared" si="43"/>
        <v>7.507571528559442</v>
      </c>
      <c r="H29" s="52">
        <v>924.29311598350807</v>
      </c>
      <c r="I29" s="87">
        <f t="shared" si="44"/>
        <v>0.38861399432486821</v>
      </c>
      <c r="J29" s="52">
        <v>144615.82722899545</v>
      </c>
      <c r="K29" s="87">
        <f t="shared" si="45"/>
        <v>8.3005916128856132</v>
      </c>
      <c r="L29" s="52">
        <v>9150.9153286880573</v>
      </c>
      <c r="M29" s="87">
        <f t="shared" si="46"/>
        <v>11.383385396907288</v>
      </c>
      <c r="N29" s="52">
        <v>11534.799598220139</v>
      </c>
      <c r="O29" s="87">
        <f t="shared" si="47"/>
        <v>1.1111561969921369</v>
      </c>
      <c r="P29" s="52">
        <v>2618.6751398656015</v>
      </c>
      <c r="Q29" s="87">
        <f t="shared" si="48"/>
        <v>61.947203796081205</v>
      </c>
      <c r="R29" s="52">
        <v>0</v>
      </c>
      <c r="S29" s="87">
        <f t="shared" si="49"/>
        <v>0</v>
      </c>
      <c r="T29" s="52">
        <v>12294.446918375575</v>
      </c>
      <c r="U29" s="87">
        <f t="shared" si="50"/>
        <v>8.4029832747444733</v>
      </c>
    </row>
    <row r="30" spans="1:21" x14ac:dyDescent="0.2">
      <c r="A30" s="41" t="s">
        <v>46</v>
      </c>
      <c r="B30" s="82">
        <f>'C03'!B30</f>
        <v>509720.69002337399</v>
      </c>
      <c r="C30" s="87">
        <f t="shared" si="40"/>
        <v>13.68388517641009</v>
      </c>
      <c r="D30" s="52">
        <v>429902.82433960552</v>
      </c>
      <c r="E30" s="87">
        <f t="shared" si="41"/>
        <v>13.231465148583311</v>
      </c>
      <c r="F30" s="82">
        <f t="shared" si="42"/>
        <v>369207.87827314431</v>
      </c>
      <c r="G30" s="87">
        <f t="shared" si="43"/>
        <v>17.918650185332947</v>
      </c>
      <c r="H30" s="52">
        <v>16831.222170787616</v>
      </c>
      <c r="I30" s="87">
        <f t="shared" si="44"/>
        <v>7.076595469608324</v>
      </c>
      <c r="J30" s="52">
        <v>343662.046992118</v>
      </c>
      <c r="K30" s="87">
        <f t="shared" si="45"/>
        <v>19.725353438755082</v>
      </c>
      <c r="L30" s="52">
        <v>8714.6091102386727</v>
      </c>
      <c r="M30" s="87">
        <f t="shared" si="46"/>
        <v>10.84063730480046</v>
      </c>
      <c r="N30" s="52">
        <v>47683.914190614589</v>
      </c>
      <c r="O30" s="87">
        <f t="shared" si="47"/>
        <v>4.5934284595562769</v>
      </c>
      <c r="P30" s="52">
        <v>0</v>
      </c>
      <c r="Q30" s="87">
        <f t="shared" si="48"/>
        <v>0</v>
      </c>
      <c r="R30" s="52">
        <v>0</v>
      </c>
      <c r="S30" s="87">
        <f t="shared" si="49"/>
        <v>0</v>
      </c>
      <c r="T30" s="52">
        <v>13011.031875847462</v>
      </c>
      <c r="U30" s="87">
        <f t="shared" si="50"/>
        <v>8.8927532865674479</v>
      </c>
    </row>
    <row r="31" spans="1:21" x14ac:dyDescent="0.2">
      <c r="A31" s="41" t="s">
        <v>47</v>
      </c>
      <c r="B31" s="82">
        <f>'C03'!B31</f>
        <v>703098.4399154752</v>
      </c>
      <c r="C31" s="87">
        <f t="shared" si="40"/>
        <v>18.875275239612581</v>
      </c>
      <c r="D31" s="52">
        <v>412114.59571740357</v>
      </c>
      <c r="E31" s="87">
        <f t="shared" si="41"/>
        <v>12.683982522873066</v>
      </c>
      <c r="F31" s="82">
        <f t="shared" si="42"/>
        <v>325430.24942600518</v>
      </c>
      <c r="G31" s="87">
        <f t="shared" si="43"/>
        <v>15.794004251654112</v>
      </c>
      <c r="H31" s="52">
        <v>39063.537646335812</v>
      </c>
      <c r="I31" s="87">
        <f t="shared" si="44"/>
        <v>16.4240511312791</v>
      </c>
      <c r="J31" s="52">
        <v>277825.08953047096</v>
      </c>
      <c r="K31" s="87">
        <f t="shared" si="45"/>
        <v>15.946474547036624</v>
      </c>
      <c r="L31" s="52">
        <v>8541.6222491983808</v>
      </c>
      <c r="M31" s="87">
        <f t="shared" si="46"/>
        <v>10.625448327841013</v>
      </c>
      <c r="N31" s="52">
        <v>72467.726899070694</v>
      </c>
      <c r="O31" s="87">
        <f t="shared" si="47"/>
        <v>6.9808723714854262</v>
      </c>
      <c r="P31" s="52">
        <v>0</v>
      </c>
      <c r="Q31" s="87">
        <f t="shared" si="48"/>
        <v>0</v>
      </c>
      <c r="R31" s="52">
        <v>0</v>
      </c>
      <c r="S31" s="87">
        <f t="shared" si="49"/>
        <v>0</v>
      </c>
      <c r="T31" s="52">
        <v>14216.619392328335</v>
      </c>
      <c r="U31" s="87">
        <f t="shared" si="50"/>
        <v>9.7167457609331045</v>
      </c>
    </row>
    <row r="32" spans="1:21" x14ac:dyDescent="0.2">
      <c r="A32" s="41" t="s">
        <v>48</v>
      </c>
      <c r="B32" s="82">
        <f>'C03'!B32</f>
        <v>876528.50208195578</v>
      </c>
      <c r="C32" s="87">
        <f t="shared" si="40"/>
        <v>23.531152670671851</v>
      </c>
      <c r="D32" s="52">
        <v>445658.26995225367</v>
      </c>
      <c r="E32" s="87">
        <f t="shared" si="41"/>
        <v>13.716383175917491</v>
      </c>
      <c r="F32" s="82">
        <f t="shared" si="42"/>
        <v>299996.81583250867</v>
      </c>
      <c r="G32" s="87">
        <f t="shared" si="43"/>
        <v>14.55965139411134</v>
      </c>
      <c r="H32" s="52">
        <v>36009.558306436498</v>
      </c>
      <c r="I32" s="87">
        <f t="shared" si="44"/>
        <v>15.140022191389136</v>
      </c>
      <c r="J32" s="52">
        <v>252167.87316258179</v>
      </c>
      <c r="K32" s="87">
        <f t="shared" si="45"/>
        <v>14.473813642113264</v>
      </c>
      <c r="L32" s="52">
        <v>11819.384363490381</v>
      </c>
      <c r="M32" s="87">
        <f t="shared" si="46"/>
        <v>14.702857859693477</v>
      </c>
      <c r="N32" s="52">
        <v>119688.3683189532</v>
      </c>
      <c r="O32" s="87">
        <f t="shared" si="47"/>
        <v>11.529673405509653</v>
      </c>
      <c r="P32" s="52">
        <v>1393.6222636465504</v>
      </c>
      <c r="Q32" s="87">
        <f t="shared" si="48"/>
        <v>32.967434969921335</v>
      </c>
      <c r="R32" s="52">
        <v>0</v>
      </c>
      <c r="S32" s="87">
        <f t="shared" si="49"/>
        <v>0</v>
      </c>
      <c r="T32" s="52">
        <v>24579.46353714569</v>
      </c>
      <c r="U32" s="87">
        <f t="shared" si="50"/>
        <v>16.799521147724505</v>
      </c>
    </row>
    <row r="33" spans="1:21" x14ac:dyDescent="0.2">
      <c r="A33" s="41" t="s">
        <v>77</v>
      </c>
      <c r="B33" s="82">
        <f>'C03'!B33</f>
        <v>441537.89884360012</v>
      </c>
      <c r="C33" s="87">
        <f t="shared" si="40"/>
        <v>11.853460193134666</v>
      </c>
      <c r="D33" s="52">
        <v>635245.4631585835</v>
      </c>
      <c r="E33" s="87">
        <f t="shared" si="41"/>
        <v>19.551460773699585</v>
      </c>
      <c r="F33" s="82">
        <f t="shared" si="42"/>
        <v>390548.56863350514</v>
      </c>
      <c r="G33" s="87">
        <f t="shared" si="43"/>
        <v>18.954371218885516</v>
      </c>
      <c r="H33" s="52">
        <v>56244.82240163946</v>
      </c>
      <c r="I33" s="87">
        <f t="shared" si="44"/>
        <v>23.64782850333804</v>
      </c>
      <c r="J33" s="52">
        <v>317419.53523554275</v>
      </c>
      <c r="K33" s="87">
        <f t="shared" si="45"/>
        <v>18.219098022860976</v>
      </c>
      <c r="L33" s="52">
        <v>16884.21099632289</v>
      </c>
      <c r="M33" s="87">
        <f t="shared" si="46"/>
        <v>21.003306662809933</v>
      </c>
      <c r="N33" s="52">
        <v>216427.40159287519</v>
      </c>
      <c r="O33" s="87">
        <f t="shared" si="47"/>
        <v>20.848619556072457</v>
      </c>
      <c r="P33" s="52">
        <v>0</v>
      </c>
      <c r="Q33" s="87">
        <f t="shared" si="48"/>
        <v>0</v>
      </c>
      <c r="R33" s="52">
        <v>0</v>
      </c>
      <c r="S33" s="87">
        <f t="shared" si="49"/>
        <v>0</v>
      </c>
      <c r="T33" s="52">
        <v>28269.492932200887</v>
      </c>
      <c r="U33" s="87">
        <f t="shared" si="50"/>
        <v>19.321574843659384</v>
      </c>
    </row>
    <row r="34" spans="1:21" x14ac:dyDescent="0.2">
      <c r="A34" s="42"/>
      <c r="B34" s="83"/>
      <c r="C34" s="87"/>
      <c r="D34" s="83"/>
      <c r="E34" s="87"/>
      <c r="F34" s="83"/>
      <c r="G34" s="87"/>
      <c r="H34" s="83"/>
      <c r="I34" s="87"/>
      <c r="J34" s="83"/>
      <c r="K34" s="87"/>
      <c r="L34" s="83"/>
      <c r="M34" s="87"/>
      <c r="N34" s="83"/>
      <c r="O34" s="87"/>
      <c r="P34" s="83"/>
      <c r="Q34" s="87"/>
      <c r="R34" s="83"/>
      <c r="S34" s="87"/>
      <c r="T34" s="83"/>
      <c r="U34" s="87"/>
    </row>
    <row r="35" spans="1:21" x14ac:dyDescent="0.2">
      <c r="A35" s="14" t="s">
        <v>13</v>
      </c>
      <c r="B35" s="81"/>
      <c r="C35" s="51"/>
      <c r="D35" s="81"/>
      <c r="E35" s="86"/>
      <c r="F35" s="81"/>
      <c r="G35" s="86"/>
      <c r="H35" s="81"/>
      <c r="I35" s="86"/>
      <c r="J35" s="81"/>
      <c r="K35" s="86"/>
      <c r="L35" s="81"/>
      <c r="M35" s="86"/>
      <c r="N35" s="81"/>
      <c r="O35" s="86"/>
      <c r="P35" s="81"/>
      <c r="Q35" s="86"/>
      <c r="R35" s="81"/>
      <c r="S35" s="86"/>
      <c r="T35" s="81"/>
      <c r="U35" s="86"/>
    </row>
    <row r="36" spans="1:21" x14ac:dyDescent="0.2">
      <c r="A36" s="41" t="s">
        <v>2</v>
      </c>
      <c r="B36" s="82">
        <f>'C03'!B36</f>
        <v>2245198.4438288854</v>
      </c>
      <c r="C36" s="87">
        <f t="shared" ref="C36:C47" si="51">IF(ISNUMBER(B36/B$8*100),B36/B$8*100,0)</f>
        <v>60.274260599859574</v>
      </c>
      <c r="D36" s="52">
        <v>1974339.9222789214</v>
      </c>
      <c r="E36" s="87">
        <f t="shared" ref="E36:E47" si="52">IF(ISNUMBER(D36/D$8*100),D36/D$8*100,0)</f>
        <v>60.765848452425644</v>
      </c>
      <c r="F36" s="82">
        <f t="shared" si="0"/>
        <v>1367022.2352292486</v>
      </c>
      <c r="G36" s="87">
        <f t="shared" ref="G36:G47" si="53">IF(ISNUMBER(F36/F$8*100),F36/F$8*100,0)</f>
        <v>66.34526149120525</v>
      </c>
      <c r="H36" s="52">
        <v>105605.01903346628</v>
      </c>
      <c r="I36" s="87">
        <f t="shared" ref="I36:I47" si="54">IF(ISNUMBER(H36/H$8*100),H36/H$8*100,0)</f>
        <v>44.401053689207956</v>
      </c>
      <c r="J36" s="52">
        <v>1259068.9228994763</v>
      </c>
      <c r="K36" s="87">
        <f t="shared" ref="K36:K47" si="55">IF(ISNUMBER(J36/J$8*100),J36/J$8*100,0)</f>
        <v>72.267449156276626</v>
      </c>
      <c r="L36" s="52">
        <v>2348.2932963061912</v>
      </c>
      <c r="M36" s="87">
        <f t="shared" ref="M36:M47" si="56">IF(ISNUMBER(L36/L$8*100),L36/L$8*100,0)</f>
        <v>2.9211862045126802</v>
      </c>
      <c r="N36" s="52">
        <v>510731.90212613111</v>
      </c>
      <c r="O36" s="87">
        <f t="shared" ref="O36:O47" si="57">IF(ISNUMBER(N36/N$8*100),N36/N$8*100,0)</f>
        <v>49.199200490366543</v>
      </c>
      <c r="P36" s="52">
        <v>4227.2693187020959</v>
      </c>
      <c r="Q36" s="87">
        <f t="shared" ref="Q36" si="58">IF(ISNUMBER(P36/P$8*100),P36/P$8*100,0)</f>
        <v>99.999999999999972</v>
      </c>
      <c r="R36" s="52">
        <v>0</v>
      </c>
      <c r="S36" s="87">
        <f t="shared" ref="S36" si="59">IF(ISNUMBER(R36/R$8*100),R36/R$8*100,0)</f>
        <v>0</v>
      </c>
      <c r="T36" s="52">
        <v>92358.515604837987</v>
      </c>
      <c r="U36" s="87">
        <f t="shared" ref="U36" si="60">IF(ISNUMBER(T36/T$8*100),T36/T$8*100,0)</f>
        <v>63.125008148818942</v>
      </c>
    </row>
    <row r="37" spans="1:21" x14ac:dyDescent="0.2">
      <c r="A37" s="41" t="s">
        <v>3</v>
      </c>
      <c r="B37" s="82">
        <f>'C03'!B37</f>
        <v>1479772.0850242476</v>
      </c>
      <c r="C37" s="87">
        <f t="shared" ref="C37" si="61">IF(ISNUMBER(B37/B$8*100),B37/B$8*100,0)</f>
        <v>39.725739400141293</v>
      </c>
      <c r="D37" s="52">
        <v>1274754.7132130058</v>
      </c>
      <c r="E37" s="87">
        <f t="shared" ref="E37" si="62">IF(ISNUMBER(D37/D$8*100),D37/D$8*100,0)</f>
        <v>39.234151547574072</v>
      </c>
      <c r="F37" s="82">
        <f t="shared" ref="F37" si="63">H37+J37+L37</f>
        <v>693444.78909692157</v>
      </c>
      <c r="G37" s="87">
        <f t="shared" ref="G37" si="64">IF(ISNUMBER(F37/F$8*100),F37/F$8*100,0)</f>
        <v>33.654738508795091</v>
      </c>
      <c r="H37" s="52">
        <v>132238.47849401349</v>
      </c>
      <c r="I37" s="87">
        <f t="shared" ref="I37" si="65">IF(ISNUMBER(H37/H$8*100),H37/H$8*100,0)</f>
        <v>55.598946310792066</v>
      </c>
      <c r="J37" s="52">
        <v>483166.25711466069</v>
      </c>
      <c r="K37" s="87">
        <f t="shared" ref="K37" si="66">IF(ISNUMBER(J37/J$8*100),J37/J$8*100,0)</f>
        <v>27.732550843723754</v>
      </c>
      <c r="L37" s="52">
        <v>78040.053488247446</v>
      </c>
      <c r="M37" s="87">
        <f t="shared" ref="M37" si="67">IF(ISNUMBER(L37/L$8*100),L37/L$8*100,0)</f>
        <v>97.078813795487434</v>
      </c>
      <c r="N37" s="52">
        <v>527357.93883812579</v>
      </c>
      <c r="O37" s="87">
        <f t="shared" ref="O37" si="68">IF(ISNUMBER(N37/N$8*100),N37/N$8*100,0)</f>
        <v>50.80079950963362</v>
      </c>
      <c r="P37" s="52">
        <v>0</v>
      </c>
      <c r="Q37" s="87">
        <f t="shared" ref="Q37" si="69">IF(ISNUMBER(P37/P$8*100),P37/P$8*100,0)</f>
        <v>0</v>
      </c>
      <c r="R37" s="52">
        <v>0</v>
      </c>
      <c r="S37" s="87">
        <f t="shared" ref="S37" si="70">IF(ISNUMBER(R37/R$8*100),R37/R$8*100,0)</f>
        <v>0</v>
      </c>
      <c r="T37" s="52">
        <v>53951.985277950364</v>
      </c>
      <c r="U37" s="87">
        <f t="shared" ref="U37" si="71">IF(ISNUMBER(T37/T$8*100),T37/T$8*100,0)</f>
        <v>36.874991851181022</v>
      </c>
    </row>
    <row r="38" spans="1:21" x14ac:dyDescent="0.2">
      <c r="B38" s="83"/>
      <c r="C38" s="87"/>
      <c r="D38" s="83"/>
      <c r="E38" s="87"/>
      <c r="F38" s="83"/>
      <c r="G38" s="87"/>
      <c r="H38" s="83"/>
      <c r="I38" s="87"/>
      <c r="J38" s="83"/>
      <c r="K38" s="87"/>
      <c r="L38" s="83"/>
      <c r="M38" s="87"/>
      <c r="N38" s="83"/>
      <c r="O38" s="87"/>
      <c r="P38" s="83"/>
      <c r="Q38" s="87"/>
      <c r="R38" s="83"/>
      <c r="S38" s="87"/>
      <c r="T38" s="83"/>
      <c r="U38" s="87"/>
    </row>
    <row r="39" spans="1:21" x14ac:dyDescent="0.2">
      <c r="A39" s="14" t="s">
        <v>86</v>
      </c>
      <c r="B39" s="81">
        <f>'C03'!B39</f>
        <v>3724970.5288531119</v>
      </c>
      <c r="C39" s="86">
        <f t="shared" si="51"/>
        <v>100.00000000000031</v>
      </c>
      <c r="D39" s="81">
        <f>+D40+D44+D45+D46+D47</f>
        <v>3249094.6354919365</v>
      </c>
      <c r="E39" s="86">
        <f t="shared" si="52"/>
        <v>100</v>
      </c>
      <c r="F39" s="81">
        <f>+F40+F44+F45+F46+F47</f>
        <v>2060467.0243261752</v>
      </c>
      <c r="G39" s="86">
        <f t="shared" si="53"/>
        <v>100.00000000000058</v>
      </c>
      <c r="H39" s="81">
        <f>+H40+H44+H45+H46+H47</f>
        <v>237843.49752747975</v>
      </c>
      <c r="I39" s="86">
        <f t="shared" si="54"/>
        <v>100.00000000000003</v>
      </c>
      <c r="J39" s="81">
        <f>+J40+J44+J45+J46+J47</f>
        <v>1742235.1800141421</v>
      </c>
      <c r="K39" s="86">
        <f t="shared" si="55"/>
        <v>100.00000000000068</v>
      </c>
      <c r="L39" s="81">
        <f>+L40+L44+L45+L46+L47</f>
        <v>80388.346784553578</v>
      </c>
      <c r="M39" s="86">
        <f t="shared" si="56"/>
        <v>100.00000000000004</v>
      </c>
      <c r="N39" s="81">
        <f>+N40+N44+N45+N46+N47</f>
        <v>1038089.8409642579</v>
      </c>
      <c r="O39" s="86">
        <f t="shared" si="57"/>
        <v>100.00000000000027</v>
      </c>
      <c r="P39" s="81">
        <f t="shared" ref="P39" si="72">+P40+P44+P45+P46+P47</f>
        <v>4227.2693187020959</v>
      </c>
      <c r="Q39" s="86">
        <f t="shared" ref="Q39:Q48" si="73">IF(ISNUMBER(P39/P$8*100),P39/P$8*100,0)</f>
        <v>99.999999999999972</v>
      </c>
      <c r="R39" s="81">
        <f t="shared" ref="R39:T39" si="74">+R40+R44+R45+R46+R47</f>
        <v>0</v>
      </c>
      <c r="S39" s="86">
        <f t="shared" ref="S39:S48" si="75">IF(ISNUMBER(R39/R$8*100),R39/R$8*100,0)</f>
        <v>0</v>
      </c>
      <c r="T39" s="81">
        <f t="shared" si="74"/>
        <v>146310.50088278833</v>
      </c>
      <c r="U39" s="86">
        <f t="shared" ref="U39:U48" si="76">IF(ISNUMBER(T39/T$8*100),T39/T$8*100,0)</f>
        <v>99.999999999999943</v>
      </c>
    </row>
    <row r="40" spans="1:21" x14ac:dyDescent="0.2">
      <c r="A40" s="45" t="s">
        <v>80</v>
      </c>
      <c r="B40" s="183">
        <f>'C03'!B40</f>
        <v>2442828.0325889746</v>
      </c>
      <c r="C40" s="87">
        <f t="shared" si="51"/>
        <v>65.579794891454043</v>
      </c>
      <c r="D40" s="82">
        <f>SUM(D41:D43)</f>
        <v>2442828.0325889746</v>
      </c>
      <c r="E40" s="87">
        <f t="shared" si="52"/>
        <v>75.184883995202938</v>
      </c>
      <c r="F40" s="82">
        <f t="shared" si="0"/>
        <v>1554541.3119006855</v>
      </c>
      <c r="G40" s="87">
        <f t="shared" si="53"/>
        <v>75.446066039764389</v>
      </c>
      <c r="H40" s="82">
        <f>SUM(H41:H43)</f>
        <v>111454.68559351603</v>
      </c>
      <c r="I40" s="87">
        <f t="shared" si="54"/>
        <v>46.860514057416637</v>
      </c>
      <c r="J40" s="82">
        <f>SUM(J41:J43)</f>
        <v>1365400.1353978394</v>
      </c>
      <c r="K40" s="87">
        <f t="shared" si="55"/>
        <v>78.370598358986499</v>
      </c>
      <c r="L40" s="82">
        <f>SUM(L41:L43)</f>
        <v>77686.490909330169</v>
      </c>
      <c r="M40" s="87">
        <f t="shared" si="56"/>
        <v>96.638995596632242</v>
      </c>
      <c r="N40" s="82">
        <f>SUM(N41:N43)</f>
        <v>761573.56389982358</v>
      </c>
      <c r="O40" s="87">
        <f t="shared" si="57"/>
        <v>73.362972437184936</v>
      </c>
      <c r="P40" s="82">
        <f t="shared" ref="P40" si="77">SUM(P41:P43)</f>
        <v>3469.2734520554318</v>
      </c>
      <c r="Q40" s="87">
        <f t="shared" si="73"/>
        <v>82.068900524194817</v>
      </c>
      <c r="R40" s="82">
        <f t="shared" ref="R40:T40" si="78">SUM(R41:R43)</f>
        <v>0</v>
      </c>
      <c r="S40" s="87">
        <f t="shared" si="75"/>
        <v>0</v>
      </c>
      <c r="T40" s="82">
        <f t="shared" si="78"/>
        <v>123243.88333640106</v>
      </c>
      <c r="U40" s="87">
        <f t="shared" si="76"/>
        <v>84.234475716226015</v>
      </c>
    </row>
    <row r="41" spans="1:21" x14ac:dyDescent="0.2">
      <c r="A41" s="174" t="s">
        <v>138</v>
      </c>
      <c r="B41" s="183">
        <f>'C03'!B41</f>
        <v>1078073.0006167565</v>
      </c>
      <c r="C41" s="87">
        <f t="shared" si="51"/>
        <v>28.941786042766076</v>
      </c>
      <c r="D41" s="52">
        <v>1078073.0006167565</v>
      </c>
      <c r="E41" s="87">
        <f t="shared" si="52"/>
        <v>33.180720217880896</v>
      </c>
      <c r="F41" s="82">
        <f t="shared" si="0"/>
        <v>597283.20074197755</v>
      </c>
      <c r="G41" s="87">
        <f t="shared" si="53"/>
        <v>28.987758294132743</v>
      </c>
      <c r="H41" s="52">
        <v>31062.848929448781</v>
      </c>
      <c r="I41" s="87">
        <f t="shared" si="54"/>
        <v>13.060205240994605</v>
      </c>
      <c r="J41" s="52">
        <v>548669.34959706909</v>
      </c>
      <c r="K41" s="87">
        <f t="shared" si="55"/>
        <v>31.492266709516169</v>
      </c>
      <c r="L41" s="52">
        <v>17551.002215459728</v>
      </c>
      <c r="M41" s="87">
        <f t="shared" si="56"/>
        <v>21.832769197875972</v>
      </c>
      <c r="N41" s="52">
        <v>411096.05536846508</v>
      </c>
      <c r="O41" s="87">
        <f t="shared" si="57"/>
        <v>39.601202048813846</v>
      </c>
      <c r="P41" s="52">
        <v>0</v>
      </c>
      <c r="Q41" s="87">
        <f t="shared" si="73"/>
        <v>0</v>
      </c>
      <c r="R41" s="52">
        <v>0</v>
      </c>
      <c r="S41" s="87">
        <f t="shared" si="75"/>
        <v>0</v>
      </c>
      <c r="T41" s="52">
        <v>69693.744506308532</v>
      </c>
      <c r="U41" s="87">
        <f t="shared" si="76"/>
        <v>47.634137048127023</v>
      </c>
    </row>
    <row r="42" spans="1:21" x14ac:dyDescent="0.2">
      <c r="A42" s="174" t="s">
        <v>139</v>
      </c>
      <c r="B42" s="183">
        <f>'C03'!B42</f>
        <v>1364755.0319722181</v>
      </c>
      <c r="C42" s="87">
        <f t="shared" si="51"/>
        <v>36.638008848687967</v>
      </c>
      <c r="D42" s="52">
        <v>1364755.0319722181</v>
      </c>
      <c r="E42" s="87">
        <f t="shared" si="52"/>
        <v>42.004163777322056</v>
      </c>
      <c r="F42" s="82">
        <f t="shared" si="0"/>
        <v>957258.11115870811</v>
      </c>
      <c r="G42" s="87">
        <f t="shared" si="53"/>
        <v>46.458307745631657</v>
      </c>
      <c r="H42" s="52">
        <v>80391.836664067247</v>
      </c>
      <c r="I42" s="87">
        <f t="shared" si="54"/>
        <v>33.800308816422032</v>
      </c>
      <c r="J42" s="52">
        <v>816730.78580077039</v>
      </c>
      <c r="K42" s="87">
        <f t="shared" si="55"/>
        <v>46.878331649470326</v>
      </c>
      <c r="L42" s="52">
        <v>60135.488693870444</v>
      </c>
      <c r="M42" s="87">
        <f t="shared" si="56"/>
        <v>74.80622639875628</v>
      </c>
      <c r="N42" s="52">
        <v>350477.5085313585</v>
      </c>
      <c r="O42" s="87">
        <f t="shared" si="57"/>
        <v>33.76177038837109</v>
      </c>
      <c r="P42" s="52">
        <v>3469.2734520554318</v>
      </c>
      <c r="Q42" s="87">
        <f t="shared" si="73"/>
        <v>82.068900524194817</v>
      </c>
      <c r="R42" s="52">
        <v>0</v>
      </c>
      <c r="S42" s="87">
        <f t="shared" si="75"/>
        <v>0</v>
      </c>
      <c r="T42" s="52">
        <v>53550.138830092532</v>
      </c>
      <c r="U42" s="87">
        <f t="shared" si="76"/>
        <v>36.600338668098999</v>
      </c>
    </row>
    <row r="43" spans="1:21" x14ac:dyDescent="0.2">
      <c r="A43" s="174" t="s">
        <v>140</v>
      </c>
      <c r="B43" s="183">
        <f>'C03'!B43</f>
        <v>0</v>
      </c>
      <c r="C43" s="87">
        <f t="shared" si="51"/>
        <v>0</v>
      </c>
      <c r="D43" s="52">
        <v>0</v>
      </c>
      <c r="E43" s="87">
        <f t="shared" si="52"/>
        <v>0</v>
      </c>
      <c r="F43" s="82">
        <f t="shared" si="0"/>
        <v>0</v>
      </c>
      <c r="G43" s="87">
        <f t="shared" si="53"/>
        <v>0</v>
      </c>
      <c r="H43" s="52">
        <v>0</v>
      </c>
      <c r="I43" s="87">
        <f t="shared" si="54"/>
        <v>0</v>
      </c>
      <c r="J43" s="52">
        <v>0</v>
      </c>
      <c r="K43" s="87">
        <f t="shared" si="55"/>
        <v>0</v>
      </c>
      <c r="L43" s="52">
        <v>0</v>
      </c>
      <c r="M43" s="87">
        <f t="shared" si="56"/>
        <v>0</v>
      </c>
      <c r="N43" s="52">
        <v>0</v>
      </c>
      <c r="O43" s="87">
        <f t="shared" si="57"/>
        <v>0</v>
      </c>
      <c r="P43" s="52">
        <v>0</v>
      </c>
      <c r="Q43" s="87">
        <f t="shared" si="73"/>
        <v>0</v>
      </c>
      <c r="R43" s="52">
        <v>0</v>
      </c>
      <c r="S43" s="87">
        <f t="shared" si="75"/>
        <v>0</v>
      </c>
      <c r="T43" s="52">
        <v>0</v>
      </c>
      <c r="U43" s="87">
        <f t="shared" si="76"/>
        <v>0</v>
      </c>
    </row>
    <row r="44" spans="1:21" x14ac:dyDescent="0.2">
      <c r="A44" s="45" t="s">
        <v>81</v>
      </c>
      <c r="B44" s="183">
        <f>'C03'!B44</f>
        <v>644480.83311312774</v>
      </c>
      <c r="C44" s="87">
        <f t="shared" si="51"/>
        <v>17.301635761170978</v>
      </c>
      <c r="D44" s="52">
        <v>644480.83311312774</v>
      </c>
      <c r="E44" s="87">
        <f t="shared" si="52"/>
        <v>19.835705186086358</v>
      </c>
      <c r="F44" s="52">
        <f t="shared" si="0"/>
        <v>436865.98231796286</v>
      </c>
      <c r="G44" s="87">
        <f t="shared" si="53"/>
        <v>21.202279733684726</v>
      </c>
      <c r="H44" s="52">
        <v>101779.160083514</v>
      </c>
      <c r="I44" s="87">
        <f t="shared" si="54"/>
        <v>42.792492181441602</v>
      </c>
      <c r="J44" s="52">
        <v>332384.96635922545</v>
      </c>
      <c r="K44" s="87">
        <f t="shared" si="55"/>
        <v>19.078076839002282</v>
      </c>
      <c r="L44" s="52">
        <v>2701.8558752234053</v>
      </c>
      <c r="M44" s="87">
        <f t="shared" si="56"/>
        <v>3.3610044033677786</v>
      </c>
      <c r="N44" s="52">
        <v>186548.64763358774</v>
      </c>
      <c r="O44" s="87">
        <f t="shared" si="57"/>
        <v>17.970375999471052</v>
      </c>
      <c r="P44" s="52">
        <v>757.99586664666379</v>
      </c>
      <c r="Q44" s="87">
        <f t="shared" si="73"/>
        <v>17.931099475805155</v>
      </c>
      <c r="R44" s="52">
        <v>0</v>
      </c>
      <c r="S44" s="87">
        <f t="shared" si="75"/>
        <v>0</v>
      </c>
      <c r="T44" s="52">
        <v>20308.207294926888</v>
      </c>
      <c r="U44" s="87">
        <f t="shared" si="76"/>
        <v>13.880211722599531</v>
      </c>
    </row>
    <row r="45" spans="1:21" x14ac:dyDescent="0.2">
      <c r="A45" s="45" t="s">
        <v>82</v>
      </c>
      <c r="B45" s="183">
        <f>'C03'!B45</f>
        <v>117907.90794873289</v>
      </c>
      <c r="C45" s="87">
        <f t="shared" si="51"/>
        <v>3.1653380083260991</v>
      </c>
      <c r="D45" s="52">
        <v>117907.90794873289</v>
      </c>
      <c r="E45" s="87">
        <f t="shared" si="52"/>
        <v>3.6289465582427018</v>
      </c>
      <c r="F45" s="52">
        <f t="shared" si="0"/>
        <v>56376.434603860311</v>
      </c>
      <c r="G45" s="87">
        <f t="shared" si="53"/>
        <v>2.7360998229174358</v>
      </c>
      <c r="H45" s="52">
        <v>20539.621685210888</v>
      </c>
      <c r="I45" s="87">
        <f t="shared" si="54"/>
        <v>8.6357717989905538</v>
      </c>
      <c r="J45" s="52">
        <v>35836.812918649419</v>
      </c>
      <c r="K45" s="87">
        <f t="shared" si="55"/>
        <v>2.0569446266352385</v>
      </c>
      <c r="L45" s="52">
        <v>0</v>
      </c>
      <c r="M45" s="87">
        <f t="shared" si="56"/>
        <v>0</v>
      </c>
      <c r="N45" s="52">
        <v>60055.314353510163</v>
      </c>
      <c r="O45" s="87">
        <f t="shared" si="57"/>
        <v>5.7851750381957601</v>
      </c>
      <c r="P45" s="52">
        <v>0</v>
      </c>
      <c r="Q45" s="87">
        <f t="shared" si="73"/>
        <v>0</v>
      </c>
      <c r="R45" s="52">
        <v>0</v>
      </c>
      <c r="S45" s="87">
        <f t="shared" si="75"/>
        <v>0</v>
      </c>
      <c r="T45" s="52">
        <v>1476.1589913623716</v>
      </c>
      <c r="U45" s="87">
        <f t="shared" si="76"/>
        <v>1.0089221091143317</v>
      </c>
    </row>
    <row r="46" spans="1:21" x14ac:dyDescent="0.2">
      <c r="A46" s="45" t="s">
        <v>83</v>
      </c>
      <c r="B46" s="183">
        <f>'C03'!B46</f>
        <v>29106.283620125574</v>
      </c>
      <c r="C46" s="87">
        <f t="shared" si="51"/>
        <v>0.78138292356066641</v>
      </c>
      <c r="D46" s="52">
        <v>29106.283620125574</v>
      </c>
      <c r="E46" s="87">
        <f t="shared" si="52"/>
        <v>0.8958275115221036</v>
      </c>
      <c r="F46" s="82">
        <f t="shared" si="0"/>
        <v>9947.4598065182581</v>
      </c>
      <c r="G46" s="87">
        <f t="shared" si="53"/>
        <v>0.48277694760834072</v>
      </c>
      <c r="H46" s="52">
        <v>3643.8764503797574</v>
      </c>
      <c r="I46" s="87">
        <f t="shared" si="54"/>
        <v>1.5320479593766296</v>
      </c>
      <c r="J46" s="52">
        <v>6303.5833561385007</v>
      </c>
      <c r="K46" s="87">
        <f t="shared" si="55"/>
        <v>0.36181012922075056</v>
      </c>
      <c r="L46" s="52">
        <v>0</v>
      </c>
      <c r="M46" s="87">
        <f t="shared" si="56"/>
        <v>0</v>
      </c>
      <c r="N46" s="52">
        <v>17876.572553509275</v>
      </c>
      <c r="O46" s="87">
        <f t="shared" si="57"/>
        <v>1.7220641073709169</v>
      </c>
      <c r="P46" s="52">
        <v>0</v>
      </c>
      <c r="Q46" s="87">
        <f t="shared" si="73"/>
        <v>0</v>
      </c>
      <c r="R46" s="52">
        <v>0</v>
      </c>
      <c r="S46" s="87">
        <f t="shared" si="75"/>
        <v>0</v>
      </c>
      <c r="T46" s="52">
        <v>1282.2512600980249</v>
      </c>
      <c r="U46" s="87">
        <f t="shared" si="76"/>
        <v>0.87639045206007182</v>
      </c>
    </row>
    <row r="47" spans="1:21" x14ac:dyDescent="0.2">
      <c r="A47" s="45" t="s">
        <v>84</v>
      </c>
      <c r="B47" s="183">
        <f>'C03'!B47</f>
        <v>14771.5782209755</v>
      </c>
      <c r="C47" s="87">
        <f t="shared" si="51"/>
        <v>0.39655557289801141</v>
      </c>
      <c r="D47" s="52">
        <v>14771.5782209755</v>
      </c>
      <c r="E47" s="87">
        <f t="shared" si="52"/>
        <v>0.45463674894587902</v>
      </c>
      <c r="F47" s="82">
        <f t="shared" si="0"/>
        <v>2735.8356971482244</v>
      </c>
      <c r="G47" s="87">
        <f t="shared" si="53"/>
        <v>0.13277745602567589</v>
      </c>
      <c r="H47" s="52">
        <v>426.15371485906849</v>
      </c>
      <c r="I47" s="87">
        <f t="shared" si="54"/>
        <v>0.17917400277459003</v>
      </c>
      <c r="J47" s="52">
        <v>2309.6819822891557</v>
      </c>
      <c r="K47" s="87">
        <f t="shared" si="55"/>
        <v>0.13257004615590551</v>
      </c>
      <c r="L47" s="52">
        <v>0</v>
      </c>
      <c r="M47" s="87">
        <f t="shared" si="56"/>
        <v>0</v>
      </c>
      <c r="N47" s="52">
        <v>12035.742523827281</v>
      </c>
      <c r="O47" s="87">
        <f t="shared" si="57"/>
        <v>1.1594124177775966</v>
      </c>
      <c r="P47" s="52">
        <v>0</v>
      </c>
      <c r="Q47" s="87">
        <f t="shared" si="73"/>
        <v>0</v>
      </c>
      <c r="R47" s="52">
        <v>0</v>
      </c>
      <c r="S47" s="87">
        <f t="shared" si="75"/>
        <v>0</v>
      </c>
      <c r="T47" s="52">
        <v>0</v>
      </c>
      <c r="U47" s="87">
        <f t="shared" si="76"/>
        <v>0</v>
      </c>
    </row>
    <row r="48" spans="1:21" x14ac:dyDescent="0.2">
      <c r="A48" s="171" t="s">
        <v>129</v>
      </c>
      <c r="B48" s="183">
        <f>'C03'!B48</f>
        <v>475875.8933611752</v>
      </c>
      <c r="C48" s="87">
        <f t="shared" ref="C48" si="79">IF(ISNUMBER(B48/B$8*100),B48/B$8*100,0)</f>
        <v>12.775292842590488</v>
      </c>
      <c r="D48" s="52">
        <v>0</v>
      </c>
      <c r="E48" s="87">
        <f t="shared" ref="E48" si="80">IF(ISNUMBER(D48/D$8*100),D48/D$8*100,0)</f>
        <v>0</v>
      </c>
      <c r="F48" s="82">
        <f t="shared" ref="F48" si="81">H48+J48+L48</f>
        <v>0</v>
      </c>
      <c r="G48" s="87">
        <f t="shared" ref="G48" si="82">IF(ISNUMBER(F48/F$8*100),F48/F$8*100,0)</f>
        <v>0</v>
      </c>
      <c r="H48" s="52">
        <v>0</v>
      </c>
      <c r="I48" s="87">
        <f t="shared" ref="I48" si="83">IF(ISNUMBER(H48/H$8*100),H48/H$8*100,0)</f>
        <v>0</v>
      </c>
      <c r="J48" s="52">
        <v>0</v>
      </c>
      <c r="K48" s="87">
        <f t="shared" ref="K48" si="84">IF(ISNUMBER(J48/J$8*100),J48/J$8*100,0)</f>
        <v>0</v>
      </c>
      <c r="L48" s="52">
        <v>0</v>
      </c>
      <c r="M48" s="87">
        <f t="shared" ref="M48" si="85">IF(ISNUMBER(L48/L$8*100),L48/L$8*100,0)</f>
        <v>0</v>
      </c>
      <c r="N48" s="52">
        <v>0</v>
      </c>
      <c r="O48" s="87">
        <f t="shared" ref="O48" si="86">IF(ISNUMBER(N48/N$8*100),N48/N$8*100,0)</f>
        <v>0</v>
      </c>
      <c r="P48" s="52">
        <v>0</v>
      </c>
      <c r="Q48" s="87">
        <f t="shared" si="73"/>
        <v>0</v>
      </c>
      <c r="R48" s="52">
        <v>0</v>
      </c>
      <c r="S48" s="87">
        <f t="shared" si="75"/>
        <v>0</v>
      </c>
      <c r="T48" s="52">
        <v>0</v>
      </c>
      <c r="U48" s="87">
        <f t="shared" si="76"/>
        <v>0</v>
      </c>
    </row>
    <row r="49" spans="1:21" x14ac:dyDescent="0.2">
      <c r="A49" s="42"/>
      <c r="B49" s="83"/>
      <c r="C49" s="84"/>
      <c r="E49" s="84"/>
      <c r="F49" s="83"/>
      <c r="G49" s="84"/>
      <c r="H49" s="83"/>
      <c r="I49" s="84"/>
      <c r="J49" s="83"/>
      <c r="K49" s="84"/>
      <c r="L49" s="83"/>
      <c r="M49" s="84"/>
      <c r="N49" s="83"/>
      <c r="O49" s="84"/>
      <c r="P49" s="83"/>
      <c r="Q49" s="84"/>
      <c r="R49" s="83"/>
      <c r="S49" s="84"/>
      <c r="T49" s="83"/>
      <c r="U49" s="84"/>
    </row>
    <row r="50" spans="1:21" x14ac:dyDescent="0.2">
      <c r="A50" s="14" t="s">
        <v>14</v>
      </c>
      <c r="B50" s="81"/>
      <c r="C50" s="51"/>
      <c r="E50" s="86"/>
      <c r="F50" s="81"/>
      <c r="G50" s="86"/>
      <c r="H50" s="81"/>
      <c r="I50" s="86"/>
      <c r="J50" s="81"/>
      <c r="K50" s="86"/>
      <c r="L50" s="81"/>
      <c r="M50" s="86"/>
      <c r="N50" s="81"/>
      <c r="O50" s="86"/>
      <c r="P50" s="81"/>
      <c r="Q50" s="86"/>
      <c r="R50" s="81"/>
      <c r="S50" s="86"/>
      <c r="T50" s="81"/>
      <c r="U50" s="86"/>
    </row>
    <row r="51" spans="1:21" x14ac:dyDescent="0.2">
      <c r="A51" s="45" t="s">
        <v>36</v>
      </c>
      <c r="B51" s="52">
        <f>'C03'!B51</f>
        <v>822599.35269603645</v>
      </c>
      <c r="C51" s="87">
        <f>IF(ISNUMBER(B51/B$8*100),B51/B$8*100,0)</f>
        <v>22.083378816672425</v>
      </c>
      <c r="D51" s="52">
        <v>711883.72417722282</v>
      </c>
      <c r="E51" s="87">
        <f>IF(ISNUMBER(D53/D$8*100),D53/D$8*100,0)</f>
        <v>63.914916103912446</v>
      </c>
      <c r="F51" s="52">
        <f>H51+J51+L51</f>
        <v>451992.97674732772</v>
      </c>
      <c r="G51" s="87">
        <f>IF(ISNUMBER(F51/F$8*100),F51/F$8*100,0)</f>
        <v>21.936433411019689</v>
      </c>
      <c r="H51" s="52">
        <v>2231.255356418787</v>
      </c>
      <c r="I51" s="87">
        <f>IF(ISNUMBER(H51/H$8*100),H51/H$8*100,0)</f>
        <v>0.93811913279697479</v>
      </c>
      <c r="J51" s="52">
        <v>449761.72139090893</v>
      </c>
      <c r="K51" s="87">
        <f>IF(ISNUMBER(J51/J$8*100),J51/J$8*100,0)</f>
        <v>25.815212925918601</v>
      </c>
      <c r="L51" s="52">
        <v>0</v>
      </c>
      <c r="M51" s="87">
        <f>IF(ISNUMBER(L51/L$8*100),L51/L$8*100,0)</f>
        <v>0</v>
      </c>
      <c r="N51" s="52">
        <v>238483.33350004573</v>
      </c>
      <c r="O51" s="87">
        <f>IF(ISNUMBER(N51/N$8*100),N51/N$8*100,0)</f>
        <v>22.973284593414828</v>
      </c>
      <c r="P51" s="52">
        <v>0</v>
      </c>
      <c r="Q51" s="87">
        <f t="shared" ref="Q51" si="87">IF(ISNUMBER(P51/P$8*100),P51/P$8*100,0)</f>
        <v>0</v>
      </c>
      <c r="R51" s="52">
        <v>0</v>
      </c>
      <c r="S51" s="87">
        <f t="shared" ref="S51" si="88">IF(ISNUMBER(R51/R$8*100),R51/R$8*100,0)</f>
        <v>0</v>
      </c>
      <c r="T51" s="52">
        <v>21407.413929848743</v>
      </c>
      <c r="U51" s="87">
        <f t="shared" ref="U51" si="89">IF(ISNUMBER(T51/T$8*100),T51/T$8*100,0)</f>
        <v>14.631495210995519</v>
      </c>
    </row>
    <row r="52" spans="1:21" x14ac:dyDescent="0.2">
      <c r="A52" s="45" t="s">
        <v>37</v>
      </c>
      <c r="B52" s="52">
        <f>'C03'!B52</f>
        <v>503070.75923057686</v>
      </c>
      <c r="C52" s="87">
        <f t="shared" ref="C52:C54" si="90">IF(ISNUMBER(B52/B$8*100),B52/B$8*100,0)</f>
        <v>13.505362131964835</v>
      </c>
      <c r="D52" s="52">
        <v>451880.35789683979</v>
      </c>
      <c r="E52" s="87">
        <f>IF(ISNUMBER(D54/D$8*100),D54/D$8*100,0)</f>
        <v>0.26698031235265757</v>
      </c>
      <c r="F52" s="52">
        <f t="shared" ref="F52:F54" si="91">H52+J52+L52</f>
        <v>275761.66532181494</v>
      </c>
      <c r="G52" s="87">
        <f t="shared" ref="G52:G54" si="92">IF(ISNUMBER(F52/F$8*100),F52/F$8*100,0)</f>
        <v>13.383454433685857</v>
      </c>
      <c r="H52" s="52">
        <v>522.89107669454324</v>
      </c>
      <c r="I52" s="87">
        <f t="shared" ref="I52:I54" si="93">IF(ISNUMBER(H52/H$8*100),H52/H$8*100,0)</f>
        <v>0.21984669840895274</v>
      </c>
      <c r="J52" s="52">
        <v>275238.77424512041</v>
      </c>
      <c r="K52" s="87">
        <f t="shared" ref="K52:K54" si="94">IF(ISNUMBER(J52/J$8*100),J52/J$8*100,0)</f>
        <v>15.798026431936021</v>
      </c>
      <c r="L52" s="52">
        <v>0</v>
      </c>
      <c r="M52" s="87">
        <f t="shared" ref="M52:M54" si="95">IF(ISNUMBER(L52/L$8*100),L52/L$8*100,0)</f>
        <v>0</v>
      </c>
      <c r="N52" s="52">
        <v>163529.76703881391</v>
      </c>
      <c r="O52" s="87">
        <f t="shared" ref="O52:O54" si="96">IF(ISNUMBER(N52/N$8*100),N52/N$8*100,0)</f>
        <v>15.75294936774598</v>
      </c>
      <c r="P52" s="52">
        <v>0</v>
      </c>
      <c r="Q52" s="87">
        <f t="shared" ref="Q52:Q54" si="97">IF(ISNUMBER(P52/P$8*100),P52/P$8*100,0)</f>
        <v>0</v>
      </c>
      <c r="R52" s="52">
        <v>0</v>
      </c>
      <c r="S52" s="87">
        <f t="shared" ref="S52:S54" si="98">IF(ISNUMBER(R52/R$8*100),R52/R$8*100,0)</f>
        <v>0</v>
      </c>
      <c r="T52" s="52">
        <v>12588.925536210878</v>
      </c>
      <c r="U52" s="87">
        <f t="shared" ref="U52:U54" si="99">IF(ISNUMBER(T52/T$8*100),T52/T$8*100,0)</f>
        <v>8.604252914352374</v>
      </c>
    </row>
    <row r="53" spans="1:21" x14ac:dyDescent="0.2">
      <c r="A53" s="45" t="s">
        <v>49</v>
      </c>
      <c r="B53" s="52">
        <f>'C03'!B53</f>
        <v>2383805.5777186817</v>
      </c>
      <c r="C53" s="87">
        <f t="shared" si="90"/>
        <v>63.995286922515419</v>
      </c>
      <c r="D53" s="52">
        <v>2076656.1104113911</v>
      </c>
      <c r="E53" s="87">
        <f>IF(ISNUMBER(#REF!/D$8*100),#REF!/D$8*100,0)</f>
        <v>0</v>
      </c>
      <c r="F53" s="52">
        <f>H53+J53+L53</f>
        <v>1325553.9309838598</v>
      </c>
      <c r="G53" s="87">
        <f t="shared" si="92"/>
        <v>64.332693284298358</v>
      </c>
      <c r="H53" s="52">
        <v>234960.36794525283</v>
      </c>
      <c r="I53" s="87">
        <f t="shared" si="93"/>
        <v>98.78780390794843</v>
      </c>
      <c r="J53" s="52">
        <v>1010508.414600712</v>
      </c>
      <c r="K53" s="87">
        <f t="shared" si="94"/>
        <v>58.00068935541276</v>
      </c>
      <c r="L53" s="52">
        <v>80085.148437894983</v>
      </c>
      <c r="M53" s="87">
        <f t="shared" si="95"/>
        <v>99.622832961758547</v>
      </c>
      <c r="N53" s="52">
        <v>634560.74869210843</v>
      </c>
      <c r="O53" s="87">
        <f t="shared" si="96"/>
        <v>61.127729378671226</v>
      </c>
      <c r="P53" s="52">
        <v>4227.2693187020959</v>
      </c>
      <c r="Q53" s="87">
        <f t="shared" si="97"/>
        <v>99.999999999999972</v>
      </c>
      <c r="R53" s="52">
        <v>0</v>
      </c>
      <c r="S53" s="87">
        <f t="shared" si="98"/>
        <v>0</v>
      </c>
      <c r="T53" s="52">
        <v>112314.16141672879</v>
      </c>
      <c r="U53" s="87">
        <f t="shared" si="99"/>
        <v>76.764251874652103</v>
      </c>
    </row>
    <row r="54" spans="1:21" x14ac:dyDescent="0.2">
      <c r="A54" s="45" t="s">
        <v>45</v>
      </c>
      <c r="B54" s="52">
        <f>'C03'!B54</f>
        <v>15494.83920785458</v>
      </c>
      <c r="C54" s="87">
        <f t="shared" si="90"/>
        <v>0.4159721288486371</v>
      </c>
      <c r="D54" s="52">
        <v>8674.4430064698136</v>
      </c>
      <c r="E54" s="87">
        <f>IF(ISNUMBER(#REF!/D$8*100),#REF!/D$8*100,0)</f>
        <v>0</v>
      </c>
      <c r="F54" s="52">
        <f t="shared" si="91"/>
        <v>7158.4512731764871</v>
      </c>
      <c r="G54" s="87">
        <f t="shared" si="92"/>
        <v>0.34741887099685681</v>
      </c>
      <c r="H54" s="52">
        <v>128.98314911396633</v>
      </c>
      <c r="I54" s="87">
        <f t="shared" si="93"/>
        <v>5.4230260845816912E-2</v>
      </c>
      <c r="J54" s="52">
        <v>6726.2697774038552</v>
      </c>
      <c r="K54" s="87">
        <f t="shared" si="94"/>
        <v>0.38607128673347663</v>
      </c>
      <c r="L54" s="52">
        <v>303.19834665866551</v>
      </c>
      <c r="M54" s="87">
        <f t="shared" si="95"/>
        <v>0.37716703824157316</v>
      </c>
      <c r="N54" s="52">
        <v>1515.9917332933276</v>
      </c>
      <c r="O54" s="87">
        <f t="shared" si="96"/>
        <v>0.14603666016856126</v>
      </c>
      <c r="P54" s="52">
        <v>0</v>
      </c>
      <c r="Q54" s="87">
        <f t="shared" si="97"/>
        <v>0</v>
      </c>
      <c r="R54" s="52">
        <v>0</v>
      </c>
      <c r="S54" s="87">
        <f t="shared" si="98"/>
        <v>0</v>
      </c>
      <c r="T54" s="52">
        <v>0</v>
      </c>
      <c r="U54" s="87">
        <f t="shared" si="99"/>
        <v>0</v>
      </c>
    </row>
    <row r="55" spans="1:21" x14ac:dyDescent="0.2">
      <c r="A55" s="157"/>
      <c r="B55" s="157"/>
      <c r="C55" s="120"/>
      <c r="D55" s="119"/>
      <c r="E55" s="120"/>
      <c r="F55" s="119"/>
      <c r="G55" s="120"/>
      <c r="H55" s="119"/>
      <c r="I55" s="120"/>
      <c r="J55" s="119"/>
      <c r="K55" s="120"/>
      <c r="L55" s="119"/>
      <c r="M55" s="120"/>
      <c r="N55" s="119"/>
      <c r="O55" s="120"/>
      <c r="P55" s="120"/>
      <c r="Q55" s="120"/>
      <c r="R55" s="119"/>
      <c r="S55" s="120"/>
      <c r="T55" s="119"/>
      <c r="U55" s="120"/>
    </row>
    <row r="56" spans="1:21" x14ac:dyDescent="0.2">
      <c r="A56" s="11" t="str">
        <f>'C01'!$A$34</f>
        <v>Fuente: Instituto Nacional de Estadística (INE).  LXXXI Encuesta Permanente de Hogares de Propósitos Múltiples, Junio 2024.</v>
      </c>
    </row>
    <row r="57" spans="1:21" x14ac:dyDescent="0.2">
      <c r="A57" s="2" t="s">
        <v>73</v>
      </c>
      <c r="B57" s="6"/>
      <c r="C57" s="36"/>
      <c r="D57" s="6"/>
    </row>
    <row r="58" spans="1:21" x14ac:dyDescent="0.2">
      <c r="A58" s="2" t="s">
        <v>74</v>
      </c>
    </row>
    <row r="59" spans="1:21" x14ac:dyDescent="0.2">
      <c r="A59" s="190" t="s">
        <v>154</v>
      </c>
    </row>
    <row r="60" spans="1:21" x14ac:dyDescent="0.2">
      <c r="A60" s="11" t="s">
        <v>153</v>
      </c>
    </row>
    <row r="61" spans="1:21" x14ac:dyDescent="0.2">
      <c r="A61" s="2"/>
    </row>
    <row r="62" spans="1:21" x14ac:dyDescent="0.2">
      <c r="A62" s="196" t="s">
        <v>63</v>
      </c>
      <c r="B62" s="196"/>
      <c r="C62" s="196"/>
      <c r="D62" s="196"/>
      <c r="E62" s="196"/>
      <c r="F62" s="196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196"/>
      <c r="T62" s="196"/>
      <c r="U62" s="196"/>
    </row>
    <row r="63" spans="1:21" x14ac:dyDescent="0.2">
      <c r="A63" s="196" t="s">
        <v>64</v>
      </c>
      <c r="B63" s="196"/>
      <c r="C63" s="196"/>
      <c r="D63" s="196"/>
      <c r="E63" s="196"/>
      <c r="F63" s="196"/>
      <c r="G63" s="196"/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196"/>
      <c r="T63" s="196"/>
      <c r="U63" s="196"/>
    </row>
    <row r="64" spans="1:21" x14ac:dyDescent="0.2">
      <c r="A64" s="196" t="s">
        <v>32</v>
      </c>
      <c r="B64" s="196"/>
      <c r="C64" s="196"/>
      <c r="D64" s="196"/>
      <c r="E64" s="196"/>
      <c r="F64" s="196"/>
      <c r="G64" s="196"/>
      <c r="H64" s="196"/>
      <c r="I64" s="196"/>
      <c r="J64" s="196"/>
      <c r="K64" s="196"/>
      <c r="L64" s="196"/>
      <c r="M64" s="196"/>
      <c r="N64" s="196"/>
      <c r="O64" s="196"/>
      <c r="P64" s="196"/>
      <c r="Q64" s="196"/>
      <c r="R64" s="196"/>
      <c r="S64" s="196"/>
      <c r="T64" s="196"/>
      <c r="U64" s="196"/>
    </row>
    <row r="65" spans="1:21" x14ac:dyDescent="0.2">
      <c r="A65" t="s">
        <v>18</v>
      </c>
      <c r="B65" s="6"/>
      <c r="C65" s="36"/>
      <c r="D65" s="6"/>
      <c r="E65" s="36"/>
      <c r="F65" s="6"/>
      <c r="G65" s="36"/>
      <c r="H65" s="6"/>
      <c r="I65" s="36"/>
      <c r="J65" s="6"/>
      <c r="K65" s="36"/>
      <c r="L65" s="6"/>
      <c r="M65" s="36"/>
      <c r="N65" s="6"/>
      <c r="O65" s="36"/>
      <c r="P65" s="36"/>
      <c r="Q65" s="36"/>
      <c r="R65" s="6"/>
      <c r="S65" s="36"/>
    </row>
    <row r="66" spans="1:21" ht="10.15" customHeight="1" x14ac:dyDescent="0.2">
      <c r="A66" s="192" t="s">
        <v>31</v>
      </c>
      <c r="B66" s="228" t="s">
        <v>21</v>
      </c>
      <c r="C66" s="228"/>
      <c r="D66" s="228" t="s">
        <v>20</v>
      </c>
      <c r="E66" s="228"/>
      <c r="F66" s="225" t="s">
        <v>7</v>
      </c>
      <c r="G66" s="225"/>
      <c r="H66" s="225"/>
      <c r="I66" s="225"/>
      <c r="J66" s="225"/>
      <c r="K66" s="225"/>
      <c r="L66" s="225"/>
      <c r="M66" s="226"/>
      <c r="N66" s="214" t="s">
        <v>1</v>
      </c>
      <c r="O66" s="214"/>
      <c r="P66" s="209" t="s">
        <v>128</v>
      </c>
      <c r="Q66" s="209"/>
      <c r="R66" s="209" t="s">
        <v>126</v>
      </c>
      <c r="S66" s="209"/>
      <c r="T66" s="209" t="s">
        <v>134</v>
      </c>
      <c r="U66" s="209"/>
    </row>
    <row r="67" spans="1:21" ht="18" customHeight="1" x14ac:dyDescent="0.2">
      <c r="A67" s="227"/>
      <c r="B67" s="229"/>
      <c r="C67" s="229"/>
      <c r="D67" s="229"/>
      <c r="E67" s="229"/>
      <c r="F67" s="224" t="s">
        <v>9</v>
      </c>
      <c r="G67" s="224"/>
      <c r="H67" s="224" t="s">
        <v>88</v>
      </c>
      <c r="I67" s="224"/>
      <c r="J67" s="224" t="s">
        <v>10</v>
      </c>
      <c r="K67" s="224"/>
      <c r="L67" s="224" t="s">
        <v>89</v>
      </c>
      <c r="M67" s="224"/>
      <c r="N67" s="215"/>
      <c r="O67" s="215"/>
      <c r="P67" s="210"/>
      <c r="Q67" s="210"/>
      <c r="R67" s="210"/>
      <c r="S67" s="210"/>
      <c r="T67" s="210"/>
      <c r="U67" s="210"/>
    </row>
    <row r="68" spans="1:21" x14ac:dyDescent="0.2">
      <c r="A68" s="193"/>
      <c r="B68" s="37" t="s">
        <v>5</v>
      </c>
      <c r="C68" s="38" t="s">
        <v>71</v>
      </c>
      <c r="D68" s="37" t="s">
        <v>5</v>
      </c>
      <c r="E68" s="38" t="s">
        <v>71</v>
      </c>
      <c r="F68" s="37" t="s">
        <v>5</v>
      </c>
      <c r="G68" s="38" t="s">
        <v>71</v>
      </c>
      <c r="H68" s="37" t="s">
        <v>5</v>
      </c>
      <c r="I68" s="38" t="s">
        <v>71</v>
      </c>
      <c r="J68" s="37" t="s">
        <v>5</v>
      </c>
      <c r="K68" s="38" t="s">
        <v>71</v>
      </c>
      <c r="L68" s="37" t="s">
        <v>5</v>
      </c>
      <c r="M68" s="38" t="s">
        <v>71</v>
      </c>
      <c r="N68" s="152" t="s">
        <v>8</v>
      </c>
      <c r="O68" s="153" t="s">
        <v>71</v>
      </c>
      <c r="P68" s="152" t="s">
        <v>8</v>
      </c>
      <c r="Q68" s="153" t="s">
        <v>71</v>
      </c>
      <c r="R68" s="152" t="s">
        <v>8</v>
      </c>
      <c r="S68" s="153" t="s">
        <v>71</v>
      </c>
      <c r="T68" s="152" t="s">
        <v>8</v>
      </c>
      <c r="U68" s="153" t="s">
        <v>71</v>
      </c>
    </row>
    <row r="69" spans="1:21" x14ac:dyDescent="0.2">
      <c r="A69" s="46"/>
      <c r="B69" s="47"/>
      <c r="C69" s="48"/>
      <c r="D69" s="47"/>
      <c r="E69" s="48"/>
      <c r="F69" s="47"/>
      <c r="G69" s="48"/>
      <c r="H69" s="47"/>
      <c r="I69" s="48"/>
      <c r="J69" s="47"/>
      <c r="K69" s="48"/>
      <c r="L69" s="47"/>
      <c r="M69" s="49"/>
      <c r="N69" s="47"/>
      <c r="O69" s="50"/>
      <c r="P69" s="50"/>
      <c r="Q69" s="50"/>
      <c r="R69" s="47"/>
      <c r="S69" s="48"/>
    </row>
    <row r="70" spans="1:21" ht="12.75" customHeight="1" x14ac:dyDescent="0.2">
      <c r="A70" s="20" t="s">
        <v>85</v>
      </c>
      <c r="B70" s="18">
        <f t="shared" ref="B70:U70" si="100">B8</f>
        <v>3724970.5288531007</v>
      </c>
      <c r="C70" s="86">
        <f t="shared" si="100"/>
        <v>100</v>
      </c>
      <c r="D70" s="18">
        <f t="shared" si="100"/>
        <v>3249094.6354919365</v>
      </c>
      <c r="E70" s="86">
        <f t="shared" si="100"/>
        <v>87.22470715740981</v>
      </c>
      <c r="F70" s="18">
        <f t="shared" si="100"/>
        <v>2060467.0243261633</v>
      </c>
      <c r="G70" s="86">
        <f t="shared" si="100"/>
        <v>55.314988625173648</v>
      </c>
      <c r="H70" s="18">
        <f t="shared" si="100"/>
        <v>237843.49752747972</v>
      </c>
      <c r="I70" s="86">
        <f t="shared" si="100"/>
        <v>6.3851108535001089</v>
      </c>
      <c r="J70" s="18">
        <f t="shared" si="100"/>
        <v>1742235.1800141302</v>
      </c>
      <c r="K70" s="86">
        <f t="shared" si="100"/>
        <v>46.771784273701499</v>
      </c>
      <c r="L70" s="18">
        <f t="shared" si="100"/>
        <v>80388.346784553549</v>
      </c>
      <c r="M70" s="86">
        <f t="shared" si="100"/>
        <v>2.1580934979720419</v>
      </c>
      <c r="N70" s="18">
        <f t="shared" si="100"/>
        <v>1038089.8409642553</v>
      </c>
      <c r="O70" s="86">
        <f t="shared" si="100"/>
        <v>27.868404136981933</v>
      </c>
      <c r="P70" s="18">
        <f t="shared" si="100"/>
        <v>4227.2693187020968</v>
      </c>
      <c r="Q70" s="86">
        <f t="shared" si="100"/>
        <v>0.11348463795775723</v>
      </c>
      <c r="R70" s="18">
        <f t="shared" si="100"/>
        <v>0</v>
      </c>
      <c r="S70" s="86">
        <f t="shared" si="100"/>
        <v>0</v>
      </c>
      <c r="T70" s="18">
        <f t="shared" si="100"/>
        <v>146310.50088278842</v>
      </c>
      <c r="U70" s="86">
        <f t="shared" si="100"/>
        <v>3.927829757295735</v>
      </c>
    </row>
    <row r="71" spans="1:21" x14ac:dyDescent="0.2">
      <c r="A71" s="20"/>
      <c r="B71" s="18"/>
      <c r="C71" s="51"/>
      <c r="D71" s="18"/>
      <c r="E71" s="51"/>
      <c r="F71" s="18"/>
      <c r="G71" s="51"/>
      <c r="H71" s="18"/>
      <c r="I71" s="51"/>
      <c r="J71" s="18"/>
      <c r="K71" s="51"/>
      <c r="L71" s="18"/>
      <c r="M71" s="51"/>
      <c r="N71" s="18"/>
      <c r="O71" s="51"/>
      <c r="P71" s="51"/>
      <c r="Q71" s="51"/>
      <c r="R71" s="18"/>
      <c r="S71" s="51"/>
    </row>
    <row r="72" spans="1:21" x14ac:dyDescent="0.2">
      <c r="A72" s="13" t="s">
        <v>19</v>
      </c>
      <c r="B72" s="18"/>
      <c r="C72" s="51"/>
      <c r="D72" s="18"/>
      <c r="E72" s="86"/>
      <c r="F72" s="18"/>
      <c r="G72" s="86"/>
      <c r="H72" s="18"/>
      <c r="I72" s="86"/>
      <c r="J72" s="18"/>
      <c r="K72" s="86"/>
      <c r="L72" s="18"/>
      <c r="M72" s="86"/>
      <c r="N72" s="18"/>
      <c r="O72" s="86"/>
      <c r="P72" s="86"/>
      <c r="Q72" s="86"/>
      <c r="R72" s="18"/>
      <c r="S72" s="86"/>
    </row>
    <row r="73" spans="1:21" ht="12.75" customHeight="1" x14ac:dyDescent="0.2">
      <c r="A73" s="41" t="s">
        <v>93</v>
      </c>
      <c r="B73" s="82">
        <f>'C03'!B73</f>
        <v>807483.33556542371</v>
      </c>
      <c r="C73" s="87">
        <f t="shared" ref="C73" si="101">IF(ISNUMBER(B73/B$70*100),B73/B$70*100,0)</f>
        <v>21.677576488478785</v>
      </c>
      <c r="D73" s="52">
        <v>702065.71993764176</v>
      </c>
      <c r="E73" s="87">
        <f t="shared" ref="E73:E93" si="102">IF(ISNUMBER(D73/D$70*100),D73/D$70*100,0)</f>
        <v>21.608041583908619</v>
      </c>
      <c r="F73" s="82">
        <f t="shared" ref="F73:F93" si="103">H73+J73+L73</f>
        <v>447644.78025194316</v>
      </c>
      <c r="G73" s="87">
        <f t="shared" ref="G73:G93" si="104">IF(ISNUMBER(F73/F$70*100),F73/F$70*100,0)</f>
        <v>21.725403753954126</v>
      </c>
      <c r="H73" s="52">
        <v>2231.255356418787</v>
      </c>
      <c r="I73" s="87">
        <f t="shared" ref="I73:I93" si="105">IF(ISNUMBER(H73/H$70*100),H73/H$70*100,0)</f>
        <v>0.93811913279697479</v>
      </c>
      <c r="J73" s="52">
        <v>445413.52489552437</v>
      </c>
      <c r="K73" s="87">
        <f t="shared" ref="K73:K93" si="106">IF(ISNUMBER(J73/J$70*100),J73/J$70*100,0)</f>
        <v>25.565637177175581</v>
      </c>
      <c r="L73" s="52">
        <v>0</v>
      </c>
      <c r="M73" s="87">
        <f t="shared" ref="M73:M93" si="107">IF(ISNUMBER(L73/L$70*100),L73/L$70*100,0)</f>
        <v>0</v>
      </c>
      <c r="N73" s="52">
        <v>233225.46557862358</v>
      </c>
      <c r="O73" s="87">
        <f t="shared" ref="O73:O93" si="108">IF(ISNUMBER(N73/N$70*100),N73/N$70*100,0)</f>
        <v>22.466790096123702</v>
      </c>
      <c r="P73" s="52">
        <v>0</v>
      </c>
      <c r="Q73" s="87">
        <f t="shared" ref="Q73:Q93" si="109">IF(ISNUMBER(P73/P$70*100),P73/P$70*100,0)</f>
        <v>0</v>
      </c>
      <c r="R73" s="52">
        <v>0</v>
      </c>
      <c r="S73" s="87">
        <f t="shared" ref="S73:S93" si="110">IF(ISNUMBER(R73/R$70*100),R73/R$70*100,0)</f>
        <v>0</v>
      </c>
      <c r="T73" s="52">
        <v>21195.47410707545</v>
      </c>
      <c r="U73" s="87">
        <f t="shared" ref="U73:U93" si="111">IF(ISNUMBER(T73/T$70*100),T73/T$70*100,0)</f>
        <v>14.486639017151248</v>
      </c>
    </row>
    <row r="74" spans="1:21" x14ac:dyDescent="0.2">
      <c r="A74" s="41" t="s">
        <v>94</v>
      </c>
      <c r="B74" s="82">
        <f>'C03'!B74</f>
        <v>15116.017130612363</v>
      </c>
      <c r="C74" s="87">
        <f t="shared" ref="C74:C96" si="112">IF(ISNUMBER(B74/B$70*100),B74/B$70*100,0)</f>
        <v>0.40580232819362755</v>
      </c>
      <c r="D74" s="52">
        <v>9818.0042395801047</v>
      </c>
      <c r="E74" s="87">
        <f t="shared" si="102"/>
        <v>0.30217661659749068</v>
      </c>
      <c r="F74" s="82">
        <f t="shared" si="103"/>
        <v>4348.1964953846518</v>
      </c>
      <c r="G74" s="87">
        <f t="shared" si="104"/>
        <v>0.21102965706556975</v>
      </c>
      <c r="H74" s="52">
        <v>0</v>
      </c>
      <c r="I74" s="87">
        <f t="shared" si="105"/>
        <v>0</v>
      </c>
      <c r="J74" s="52">
        <v>4348.1964953846518</v>
      </c>
      <c r="K74" s="87">
        <f t="shared" si="106"/>
        <v>0.24957574874302485</v>
      </c>
      <c r="L74" s="52">
        <v>0</v>
      </c>
      <c r="M74" s="87">
        <f t="shared" si="107"/>
        <v>0</v>
      </c>
      <c r="N74" s="52">
        <v>5257.8679214221656</v>
      </c>
      <c r="O74" s="87">
        <f t="shared" si="108"/>
        <v>0.50649449729112705</v>
      </c>
      <c r="P74" s="52">
        <v>0</v>
      </c>
      <c r="Q74" s="87">
        <f t="shared" si="109"/>
        <v>0</v>
      </c>
      <c r="R74" s="52">
        <v>0</v>
      </c>
      <c r="S74" s="87">
        <f t="shared" si="110"/>
        <v>0</v>
      </c>
      <c r="T74" s="52">
        <v>211.93982277328848</v>
      </c>
      <c r="U74" s="87">
        <f t="shared" si="111"/>
        <v>0.14485619384426598</v>
      </c>
    </row>
    <row r="75" spans="1:21" x14ac:dyDescent="0.2">
      <c r="A75" s="41" t="s">
        <v>54</v>
      </c>
      <c r="B75" s="82">
        <f>'C03'!B75</f>
        <v>503070.75923057686</v>
      </c>
      <c r="C75" s="87">
        <f t="shared" si="112"/>
        <v>13.505362131964835</v>
      </c>
      <c r="D75" s="52">
        <v>451880.35789683979</v>
      </c>
      <c r="E75" s="87">
        <f t="shared" si="102"/>
        <v>13.907885383228361</v>
      </c>
      <c r="F75" s="82">
        <f t="shared" si="103"/>
        <v>275761.66532181494</v>
      </c>
      <c r="G75" s="87">
        <f t="shared" si="104"/>
        <v>13.383454433685857</v>
      </c>
      <c r="H75" s="52">
        <v>522.89107669454324</v>
      </c>
      <c r="I75" s="87">
        <f t="shared" si="105"/>
        <v>0.21984669840895274</v>
      </c>
      <c r="J75" s="52">
        <v>275238.77424512041</v>
      </c>
      <c r="K75" s="87">
        <f t="shared" si="106"/>
        <v>15.798026431936021</v>
      </c>
      <c r="L75" s="52">
        <v>0</v>
      </c>
      <c r="M75" s="87">
        <f t="shared" si="107"/>
        <v>0</v>
      </c>
      <c r="N75" s="52">
        <v>163529.76703881391</v>
      </c>
      <c r="O75" s="87">
        <f t="shared" si="108"/>
        <v>15.75294936774598</v>
      </c>
      <c r="P75" s="52">
        <v>0</v>
      </c>
      <c r="Q75" s="87">
        <f t="shared" si="109"/>
        <v>0</v>
      </c>
      <c r="R75" s="52">
        <v>0</v>
      </c>
      <c r="S75" s="87">
        <f t="shared" si="110"/>
        <v>0</v>
      </c>
      <c r="T75" s="52">
        <v>12588.925536210878</v>
      </c>
      <c r="U75" s="87">
        <f t="shared" si="111"/>
        <v>8.604252914352374</v>
      </c>
    </row>
    <row r="76" spans="1:21" x14ac:dyDescent="0.2">
      <c r="A76" s="41" t="s">
        <v>95</v>
      </c>
      <c r="B76" s="82">
        <f>'C03'!B76</f>
        <v>12811.18962115141</v>
      </c>
      <c r="C76" s="87">
        <f t="shared" si="112"/>
        <v>0.34392727464332207</v>
      </c>
      <c r="D76" s="52">
        <v>10132.811460754911</v>
      </c>
      <c r="E76" s="87">
        <f t="shared" si="102"/>
        <v>0.31186569175510426</v>
      </c>
      <c r="F76" s="82">
        <f t="shared" si="103"/>
        <v>7223.717640566837</v>
      </c>
      <c r="G76" s="87">
        <f t="shared" si="104"/>
        <v>0.35058642314012362</v>
      </c>
      <c r="H76" s="52">
        <v>2339.8561102950634</v>
      </c>
      <c r="I76" s="87">
        <f t="shared" si="105"/>
        <v>0.98377972684526438</v>
      </c>
      <c r="J76" s="52">
        <v>4883.8615302717735</v>
      </c>
      <c r="K76" s="87">
        <f t="shared" si="106"/>
        <v>0.28032159987907967</v>
      </c>
      <c r="L76" s="52">
        <v>0</v>
      </c>
      <c r="M76" s="87">
        <f t="shared" si="107"/>
        <v>0</v>
      </c>
      <c r="N76" s="52">
        <v>2909.093820188074</v>
      </c>
      <c r="O76" s="87">
        <f t="shared" si="108"/>
        <v>0.28023526532981874</v>
      </c>
      <c r="P76" s="52">
        <v>0</v>
      </c>
      <c r="Q76" s="87">
        <f t="shared" si="109"/>
        <v>0</v>
      </c>
      <c r="R76" s="52">
        <v>0</v>
      </c>
      <c r="S76" s="87">
        <f t="shared" si="110"/>
        <v>0</v>
      </c>
      <c r="T76" s="52">
        <v>0</v>
      </c>
      <c r="U76" s="87">
        <f t="shared" si="111"/>
        <v>0</v>
      </c>
    </row>
    <row r="77" spans="1:21" x14ac:dyDescent="0.2">
      <c r="A77" s="41" t="s">
        <v>96</v>
      </c>
      <c r="B77" s="82">
        <f>'C03'!B77</f>
        <v>15125.660144862653</v>
      </c>
      <c r="C77" s="87">
        <f t="shared" si="112"/>
        <v>0.40606120310755234</v>
      </c>
      <c r="D77" s="52">
        <v>13985.361968420995</v>
      </c>
      <c r="E77" s="87">
        <f t="shared" si="102"/>
        <v>0.43043873870739102</v>
      </c>
      <c r="F77" s="82">
        <f t="shared" si="103"/>
        <v>6511.712738415783</v>
      </c>
      <c r="G77" s="87">
        <f t="shared" si="104"/>
        <v>0.31603091248428572</v>
      </c>
      <c r="H77" s="52">
        <v>2816.1207140698903</v>
      </c>
      <c r="I77" s="87">
        <f t="shared" si="105"/>
        <v>1.1840225792780079</v>
      </c>
      <c r="J77" s="52">
        <v>3695.5920243458922</v>
      </c>
      <c r="K77" s="87">
        <f t="shared" si="106"/>
        <v>0.2121178625445917</v>
      </c>
      <c r="L77" s="52">
        <v>0</v>
      </c>
      <c r="M77" s="87">
        <f t="shared" si="107"/>
        <v>0</v>
      </c>
      <c r="N77" s="52">
        <v>6943.9605658386417</v>
      </c>
      <c r="O77" s="87">
        <f t="shared" si="108"/>
        <v>0.66891711023667977</v>
      </c>
      <c r="P77" s="52">
        <v>0</v>
      </c>
      <c r="Q77" s="87">
        <f t="shared" si="109"/>
        <v>0</v>
      </c>
      <c r="R77" s="52">
        <v>0</v>
      </c>
      <c r="S77" s="87">
        <f t="shared" si="110"/>
        <v>0</v>
      </c>
      <c r="T77" s="52">
        <v>529.68866416657215</v>
      </c>
      <c r="U77" s="87">
        <f t="shared" si="111"/>
        <v>0.36203051795367297</v>
      </c>
    </row>
    <row r="78" spans="1:21" x14ac:dyDescent="0.2">
      <c r="A78" s="41" t="s">
        <v>97</v>
      </c>
      <c r="B78" s="82">
        <f>'C03'!B78</f>
        <v>273234.95422734064</v>
      </c>
      <c r="C78" s="87">
        <f t="shared" si="112"/>
        <v>7.3352245906618831</v>
      </c>
      <c r="D78" s="52">
        <v>260894.97368056368</v>
      </c>
      <c r="E78" s="87">
        <f t="shared" si="102"/>
        <v>8.0297745356703736</v>
      </c>
      <c r="F78" s="82">
        <f t="shared" si="103"/>
        <v>224218.11441915101</v>
      </c>
      <c r="G78" s="87">
        <f t="shared" si="104"/>
        <v>10.881907440012405</v>
      </c>
      <c r="H78" s="52">
        <v>1886.3777258063089</v>
      </c>
      <c r="I78" s="87">
        <f t="shared" si="105"/>
        <v>0.79311721590722173</v>
      </c>
      <c r="J78" s="52">
        <v>222331.73669334469</v>
      </c>
      <c r="K78" s="87">
        <f t="shared" si="106"/>
        <v>12.761293035739381</v>
      </c>
      <c r="L78" s="52">
        <v>0</v>
      </c>
      <c r="M78" s="87">
        <f t="shared" si="107"/>
        <v>0</v>
      </c>
      <c r="N78" s="52">
        <v>22232.934974564942</v>
      </c>
      <c r="O78" s="87">
        <f t="shared" si="108"/>
        <v>2.1417158801894578</v>
      </c>
      <c r="P78" s="52">
        <v>972.96778183660763</v>
      </c>
      <c r="Q78" s="87">
        <f t="shared" si="109"/>
        <v>23.016460709802587</v>
      </c>
      <c r="R78" s="52">
        <v>0</v>
      </c>
      <c r="S78" s="87">
        <f t="shared" si="110"/>
        <v>0</v>
      </c>
      <c r="T78" s="52">
        <v>13470.956505010969</v>
      </c>
      <c r="U78" s="87">
        <f t="shared" si="111"/>
        <v>9.2071016254689457</v>
      </c>
    </row>
    <row r="79" spans="1:21" x14ac:dyDescent="0.2">
      <c r="A79" s="41" t="s">
        <v>98</v>
      </c>
      <c r="B79" s="82">
        <f>'C03'!B79</f>
        <v>855412.29548032512</v>
      </c>
      <c r="C79" s="87">
        <f t="shared" si="112"/>
        <v>22.964270156083682</v>
      </c>
      <c r="D79" s="52">
        <v>710916.71867591131</v>
      </c>
      <c r="E79" s="87">
        <f t="shared" si="102"/>
        <v>21.880455894085504</v>
      </c>
      <c r="F79" s="82">
        <f t="shared" si="103"/>
        <v>305254.67848967056</v>
      </c>
      <c r="G79" s="87">
        <f t="shared" si="104"/>
        <v>14.81482959376641</v>
      </c>
      <c r="H79" s="52">
        <v>4339.1225742372362</v>
      </c>
      <c r="I79" s="87">
        <f t="shared" si="105"/>
        <v>1.8243603963719495</v>
      </c>
      <c r="J79" s="52">
        <v>300915.55591543333</v>
      </c>
      <c r="K79" s="87">
        <f t="shared" si="106"/>
        <v>17.271810336936991</v>
      </c>
      <c r="L79" s="52">
        <v>0</v>
      </c>
      <c r="M79" s="87">
        <f t="shared" si="107"/>
        <v>0</v>
      </c>
      <c r="N79" s="52">
        <v>378164.61925594014</v>
      </c>
      <c r="O79" s="87">
        <f t="shared" si="108"/>
        <v>36.428891251326824</v>
      </c>
      <c r="P79" s="52">
        <v>2618.6751398656015</v>
      </c>
      <c r="Q79" s="87">
        <f t="shared" si="109"/>
        <v>61.947203796081205</v>
      </c>
      <c r="R79" s="52">
        <v>0</v>
      </c>
      <c r="S79" s="87">
        <f t="shared" si="110"/>
        <v>0</v>
      </c>
      <c r="T79" s="52">
        <v>24878.745790429912</v>
      </c>
      <c r="U79" s="87">
        <f t="shared" si="111"/>
        <v>17.004073966201958</v>
      </c>
    </row>
    <row r="80" spans="1:21" x14ac:dyDescent="0.2">
      <c r="A80" s="41" t="s">
        <v>99</v>
      </c>
      <c r="B80" s="82">
        <f>'C03'!B80</f>
        <v>151332.85220456505</v>
      </c>
      <c r="C80" s="87">
        <f t="shared" si="112"/>
        <v>4.062659047430361</v>
      </c>
      <c r="D80" s="52">
        <v>132375.84647381067</v>
      </c>
      <c r="E80" s="87">
        <f t="shared" si="102"/>
        <v>4.0742379439424363</v>
      </c>
      <c r="F80" s="82">
        <f t="shared" si="103"/>
        <v>59058.049888614063</v>
      </c>
      <c r="G80" s="87">
        <f t="shared" si="104"/>
        <v>2.8662458166700282</v>
      </c>
      <c r="H80" s="52">
        <v>3414.944574704321</v>
      </c>
      <c r="I80" s="87">
        <f t="shared" si="105"/>
        <v>1.4357948021302405</v>
      </c>
      <c r="J80" s="52">
        <v>55643.105313909742</v>
      </c>
      <c r="K80" s="87">
        <f t="shared" si="106"/>
        <v>3.1937769339187869</v>
      </c>
      <c r="L80" s="52">
        <v>0</v>
      </c>
      <c r="M80" s="87">
        <f t="shared" si="107"/>
        <v>0</v>
      </c>
      <c r="N80" s="52">
        <v>45618.207479040815</v>
      </c>
      <c r="O80" s="87">
        <f t="shared" si="108"/>
        <v>4.394437328918201</v>
      </c>
      <c r="P80" s="52">
        <v>0</v>
      </c>
      <c r="Q80" s="87">
        <f t="shared" si="109"/>
        <v>0</v>
      </c>
      <c r="R80" s="52">
        <v>0</v>
      </c>
      <c r="S80" s="87">
        <f t="shared" si="110"/>
        <v>0</v>
      </c>
      <c r="T80" s="52">
        <v>27699.589106155727</v>
      </c>
      <c r="U80" s="87">
        <f t="shared" si="111"/>
        <v>18.932058149637729</v>
      </c>
    </row>
    <row r="81" spans="1:21" x14ac:dyDescent="0.2">
      <c r="A81" s="41" t="s">
        <v>100</v>
      </c>
      <c r="B81" s="82">
        <f>'C03'!B81</f>
        <v>207439.55258985862</v>
      </c>
      <c r="C81" s="87">
        <f t="shared" si="112"/>
        <v>5.568891108884241</v>
      </c>
      <c r="D81" s="52">
        <v>181797.74770424189</v>
      </c>
      <c r="E81" s="87">
        <f t="shared" si="102"/>
        <v>5.595335565740343</v>
      </c>
      <c r="F81" s="82">
        <f t="shared" si="103"/>
        <v>119481.25774516992</v>
      </c>
      <c r="G81" s="87">
        <f t="shared" si="104"/>
        <v>5.7987464169315688</v>
      </c>
      <c r="H81" s="52">
        <v>0</v>
      </c>
      <c r="I81" s="87">
        <f t="shared" si="105"/>
        <v>0</v>
      </c>
      <c r="J81" s="52">
        <v>119481.25774516992</v>
      </c>
      <c r="K81" s="87">
        <f t="shared" si="106"/>
        <v>6.857929349366076</v>
      </c>
      <c r="L81" s="52">
        <v>0</v>
      </c>
      <c r="M81" s="87">
        <f t="shared" si="107"/>
        <v>0</v>
      </c>
      <c r="N81" s="52">
        <v>60843.233511435588</v>
      </c>
      <c r="O81" s="87">
        <f t="shared" si="108"/>
        <v>5.8610759021511907</v>
      </c>
      <c r="P81" s="52">
        <v>0</v>
      </c>
      <c r="Q81" s="87">
        <f t="shared" si="109"/>
        <v>0</v>
      </c>
      <c r="R81" s="52">
        <v>0</v>
      </c>
      <c r="S81" s="87">
        <f t="shared" si="110"/>
        <v>0</v>
      </c>
      <c r="T81" s="52">
        <v>1473.2564476360933</v>
      </c>
      <c r="U81" s="87">
        <f t="shared" si="111"/>
        <v>1.0069382845024513</v>
      </c>
    </row>
    <row r="82" spans="1:21" x14ac:dyDescent="0.2">
      <c r="A82" s="41" t="s">
        <v>101</v>
      </c>
      <c r="B82" s="82">
        <f>'C03'!B82</f>
        <v>16976.358642688941</v>
      </c>
      <c r="C82" s="87">
        <f t="shared" si="112"/>
        <v>0.45574477733964452</v>
      </c>
      <c r="D82" s="52">
        <v>13224.776780563263</v>
      </c>
      <c r="E82" s="87">
        <f t="shared" si="102"/>
        <v>0.40702959637126529</v>
      </c>
      <c r="F82" s="82">
        <f t="shared" si="103"/>
        <v>12074.530457228988</v>
      </c>
      <c r="G82" s="87">
        <f t="shared" si="104"/>
        <v>0.58600940052305539</v>
      </c>
      <c r="H82" s="52">
        <v>928.85456610224685</v>
      </c>
      <c r="I82" s="87">
        <f t="shared" si="105"/>
        <v>0.39053183112350159</v>
      </c>
      <c r="J82" s="52">
        <v>11145.675891126741</v>
      </c>
      <c r="K82" s="87">
        <f t="shared" si="106"/>
        <v>0.63973429184436204</v>
      </c>
      <c r="L82" s="52">
        <v>0</v>
      </c>
      <c r="M82" s="87">
        <f t="shared" si="107"/>
        <v>0</v>
      </c>
      <c r="N82" s="52">
        <v>1150.2463233342742</v>
      </c>
      <c r="O82" s="87">
        <f t="shared" si="108"/>
        <v>0.11080412098685405</v>
      </c>
      <c r="P82" s="52">
        <v>0</v>
      </c>
      <c r="Q82" s="87">
        <f t="shared" si="109"/>
        <v>0</v>
      </c>
      <c r="R82" s="52">
        <v>0</v>
      </c>
      <c r="S82" s="87">
        <f t="shared" si="110"/>
        <v>0</v>
      </c>
      <c r="T82" s="52">
        <v>0</v>
      </c>
      <c r="U82" s="87">
        <f t="shared" si="111"/>
        <v>0</v>
      </c>
    </row>
    <row r="83" spans="1:21" x14ac:dyDescent="0.2">
      <c r="A83" s="41" t="s">
        <v>102</v>
      </c>
      <c r="B83" s="82">
        <f>'C03'!B83</f>
        <v>32771.172881609935</v>
      </c>
      <c r="C83" s="87">
        <f t="shared" si="112"/>
        <v>0.87976999087023677</v>
      </c>
      <c r="D83" s="52">
        <v>26290.010024231564</v>
      </c>
      <c r="E83" s="87">
        <f t="shared" si="102"/>
        <v>0.80914879292985165</v>
      </c>
      <c r="F83" s="82">
        <f t="shared" si="103"/>
        <v>26290.010024231564</v>
      </c>
      <c r="G83" s="87">
        <f t="shared" si="104"/>
        <v>1.2759248128627156</v>
      </c>
      <c r="H83" s="52">
        <v>1439.7584492505334</v>
      </c>
      <c r="I83" s="87">
        <f t="shared" si="105"/>
        <v>0.60533857945146807</v>
      </c>
      <c r="J83" s="52">
        <v>24850.25157498103</v>
      </c>
      <c r="K83" s="87">
        <f t="shared" si="106"/>
        <v>1.4263431171662764</v>
      </c>
      <c r="L83" s="52">
        <v>0</v>
      </c>
      <c r="M83" s="87">
        <f t="shared" si="107"/>
        <v>0</v>
      </c>
      <c r="N83" s="52">
        <v>0</v>
      </c>
      <c r="O83" s="87">
        <f t="shared" si="108"/>
        <v>0</v>
      </c>
      <c r="P83" s="52">
        <v>0</v>
      </c>
      <c r="Q83" s="87">
        <f t="shared" si="109"/>
        <v>0</v>
      </c>
      <c r="R83" s="52">
        <v>0</v>
      </c>
      <c r="S83" s="87">
        <f t="shared" si="110"/>
        <v>0</v>
      </c>
      <c r="T83" s="52">
        <v>0</v>
      </c>
      <c r="U83" s="87">
        <f t="shared" si="111"/>
        <v>0</v>
      </c>
    </row>
    <row r="84" spans="1:21" x14ac:dyDescent="0.2">
      <c r="A84" s="41" t="s">
        <v>103</v>
      </c>
      <c r="B84" s="82">
        <f>'C03'!B84</f>
        <v>13791.729413355259</v>
      </c>
      <c r="C84" s="87">
        <f t="shared" si="112"/>
        <v>0.37025069880490197</v>
      </c>
      <c r="D84" s="52">
        <v>11888.736920300555</v>
      </c>
      <c r="E84" s="87">
        <f t="shared" si="102"/>
        <v>0.36590922253948177</v>
      </c>
      <c r="F84" s="82">
        <f t="shared" si="103"/>
        <v>7513.7342827990506</v>
      </c>
      <c r="G84" s="87">
        <f t="shared" si="104"/>
        <v>0.36466170989833113</v>
      </c>
      <c r="H84" s="52">
        <v>0</v>
      </c>
      <c r="I84" s="87">
        <f t="shared" si="105"/>
        <v>0</v>
      </c>
      <c r="J84" s="52">
        <v>7513.7342827990506</v>
      </c>
      <c r="K84" s="87">
        <f t="shared" si="106"/>
        <v>0.43126980610838728</v>
      </c>
      <c r="L84" s="52">
        <v>0</v>
      </c>
      <c r="M84" s="87">
        <f t="shared" si="107"/>
        <v>0</v>
      </c>
      <c r="N84" s="52">
        <v>2981.3803738549545</v>
      </c>
      <c r="O84" s="87">
        <f t="shared" si="108"/>
        <v>0.28719868514324604</v>
      </c>
      <c r="P84" s="52">
        <v>0</v>
      </c>
      <c r="Q84" s="87">
        <f t="shared" si="109"/>
        <v>0</v>
      </c>
      <c r="R84" s="52">
        <v>0</v>
      </c>
      <c r="S84" s="87">
        <f t="shared" si="110"/>
        <v>0</v>
      </c>
      <c r="T84" s="52">
        <v>1393.6222636465504</v>
      </c>
      <c r="U84" s="87">
        <f t="shared" si="111"/>
        <v>0.95251007633621776</v>
      </c>
    </row>
    <row r="85" spans="1:21" x14ac:dyDescent="0.2">
      <c r="A85" s="41" t="s">
        <v>104</v>
      </c>
      <c r="B85" s="82">
        <f>'C03'!B85</f>
        <v>48625.719630653526</v>
      </c>
      <c r="C85" s="87">
        <f t="shared" si="112"/>
        <v>1.3053987744065492</v>
      </c>
      <c r="D85" s="52">
        <v>36866.157872981727</v>
      </c>
      <c r="E85" s="87">
        <f t="shared" si="102"/>
        <v>1.1346594054315664</v>
      </c>
      <c r="F85" s="82">
        <f t="shared" si="103"/>
        <v>21141.994872522115</v>
      </c>
      <c r="G85" s="87">
        <f t="shared" si="104"/>
        <v>1.0260778077453681</v>
      </c>
      <c r="H85" s="52">
        <v>429.94383037988774</v>
      </c>
      <c r="I85" s="87">
        <f t="shared" si="105"/>
        <v>0.18076753615272301</v>
      </c>
      <c r="J85" s="52">
        <v>20712.051042142226</v>
      </c>
      <c r="K85" s="87">
        <f t="shared" si="106"/>
        <v>1.1888206184640493</v>
      </c>
      <c r="L85" s="52">
        <v>0</v>
      </c>
      <c r="M85" s="87">
        <f t="shared" si="107"/>
        <v>0</v>
      </c>
      <c r="N85" s="52">
        <v>13590.769130348219</v>
      </c>
      <c r="O85" s="87">
        <f t="shared" si="108"/>
        <v>1.3092093375775742</v>
      </c>
      <c r="P85" s="52">
        <v>0</v>
      </c>
      <c r="Q85" s="87">
        <f t="shared" si="109"/>
        <v>0</v>
      </c>
      <c r="R85" s="52">
        <v>0</v>
      </c>
      <c r="S85" s="87">
        <f t="shared" si="110"/>
        <v>0</v>
      </c>
      <c r="T85" s="52">
        <v>2133.393870111373</v>
      </c>
      <c r="U85" s="87">
        <f t="shared" si="111"/>
        <v>1.4581276512889989</v>
      </c>
    </row>
    <row r="86" spans="1:21" x14ac:dyDescent="0.2">
      <c r="A86" s="41" t="s">
        <v>105</v>
      </c>
      <c r="B86" s="82">
        <f>'C03'!B86</f>
        <v>115029.34484960938</v>
      </c>
      <c r="C86" s="87">
        <f t="shared" si="112"/>
        <v>3.0880605352071422</v>
      </c>
      <c r="D86" s="52">
        <v>105953.22738737214</v>
      </c>
      <c r="E86" s="87">
        <f t="shared" si="102"/>
        <v>3.2610077352003648</v>
      </c>
      <c r="F86" s="82">
        <f t="shared" si="103"/>
        <v>92625.724765777471</v>
      </c>
      <c r="G86" s="87">
        <f t="shared" si="104"/>
        <v>4.4953752558145865</v>
      </c>
      <c r="H86" s="52">
        <v>9119.4166004476629</v>
      </c>
      <c r="I86" s="87">
        <f t="shared" si="105"/>
        <v>3.8342089210969634</v>
      </c>
      <c r="J86" s="52">
        <v>83506.308165329814</v>
      </c>
      <c r="K86" s="87">
        <f t="shared" si="106"/>
        <v>4.7930560192598417</v>
      </c>
      <c r="L86" s="52">
        <v>0</v>
      </c>
      <c r="M86" s="87">
        <f t="shared" si="107"/>
        <v>0</v>
      </c>
      <c r="N86" s="52">
        <v>10990.282225791312</v>
      </c>
      <c r="O86" s="87">
        <f t="shared" si="108"/>
        <v>1.0587024159279623</v>
      </c>
      <c r="P86" s="52">
        <v>0</v>
      </c>
      <c r="Q86" s="87">
        <f t="shared" si="109"/>
        <v>0</v>
      </c>
      <c r="R86" s="52">
        <v>0</v>
      </c>
      <c r="S86" s="87">
        <f t="shared" si="110"/>
        <v>0</v>
      </c>
      <c r="T86" s="52">
        <v>2337.2203958033942</v>
      </c>
      <c r="U86" s="87">
        <f t="shared" si="111"/>
        <v>1.5974385855433419</v>
      </c>
    </row>
    <row r="87" spans="1:21" x14ac:dyDescent="0.2">
      <c r="A87" s="41" t="s">
        <v>106</v>
      </c>
      <c r="B87" s="82">
        <f>'C03'!B87</f>
        <v>93670.227794359234</v>
      </c>
      <c r="C87" s="87">
        <f t="shared" si="112"/>
        <v>2.514656883022369</v>
      </c>
      <c r="D87" s="52">
        <v>85188.999418046486</v>
      </c>
      <c r="E87" s="87">
        <f t="shared" si="102"/>
        <v>2.6219303829279892</v>
      </c>
      <c r="F87" s="82">
        <f t="shared" si="103"/>
        <v>84178.631416653749</v>
      </c>
      <c r="G87" s="87">
        <f t="shared" si="104"/>
        <v>4.0854151230196356</v>
      </c>
      <c r="H87" s="52">
        <v>84178.631416653749</v>
      </c>
      <c r="I87" s="87">
        <f t="shared" si="105"/>
        <v>35.392445995681683</v>
      </c>
      <c r="J87" s="52">
        <v>0</v>
      </c>
      <c r="K87" s="87">
        <f t="shared" si="106"/>
        <v>0</v>
      </c>
      <c r="L87" s="52">
        <v>0</v>
      </c>
      <c r="M87" s="87">
        <f t="shared" si="107"/>
        <v>0</v>
      </c>
      <c r="N87" s="52">
        <v>0</v>
      </c>
      <c r="O87" s="87">
        <f t="shared" si="108"/>
        <v>0</v>
      </c>
      <c r="P87" s="52">
        <v>0</v>
      </c>
      <c r="Q87" s="87">
        <f t="shared" si="109"/>
        <v>0</v>
      </c>
      <c r="R87" s="52">
        <v>0</v>
      </c>
      <c r="S87" s="87">
        <f t="shared" si="110"/>
        <v>0</v>
      </c>
      <c r="T87" s="52">
        <v>1010.3680013927362</v>
      </c>
      <c r="U87" s="87">
        <f t="shared" si="111"/>
        <v>0.6905642420034892</v>
      </c>
    </row>
    <row r="88" spans="1:21" x14ac:dyDescent="0.2">
      <c r="A88" s="41" t="s">
        <v>107</v>
      </c>
      <c r="B88" s="82">
        <f>'C03'!B88</f>
        <v>164173.36980347941</v>
      </c>
      <c r="C88" s="87">
        <f t="shared" si="112"/>
        <v>4.4073736565649435</v>
      </c>
      <c r="D88" s="52">
        <v>139148.72959134905</v>
      </c>
      <c r="E88" s="87">
        <f t="shared" si="102"/>
        <v>4.2826924174918934</v>
      </c>
      <c r="F88" s="82">
        <f t="shared" si="103"/>
        <v>136791.51506475819</v>
      </c>
      <c r="G88" s="87">
        <f t="shared" si="104"/>
        <v>6.6388597075215632</v>
      </c>
      <c r="H88" s="52">
        <v>91515.925225599422</v>
      </c>
      <c r="I88" s="87">
        <f t="shared" si="105"/>
        <v>38.477371118807206</v>
      </c>
      <c r="J88" s="52">
        <v>45275.589839158776</v>
      </c>
      <c r="K88" s="87">
        <f t="shared" si="106"/>
        <v>2.5987071296994229</v>
      </c>
      <c r="L88" s="52">
        <v>0</v>
      </c>
      <c r="M88" s="87">
        <f t="shared" si="107"/>
        <v>0</v>
      </c>
      <c r="N88" s="52">
        <v>2357.2145265908525</v>
      </c>
      <c r="O88" s="87">
        <f t="shared" si="108"/>
        <v>0.22707230468620096</v>
      </c>
      <c r="P88" s="52">
        <v>0</v>
      </c>
      <c r="Q88" s="87">
        <f t="shared" si="109"/>
        <v>0</v>
      </c>
      <c r="R88" s="52">
        <v>0</v>
      </c>
      <c r="S88" s="87">
        <f t="shared" si="110"/>
        <v>0</v>
      </c>
      <c r="T88" s="52">
        <v>0</v>
      </c>
      <c r="U88" s="87">
        <f t="shared" si="111"/>
        <v>0</v>
      </c>
    </row>
    <row r="89" spans="1:21" x14ac:dyDescent="0.2">
      <c r="A89" s="41" t="s">
        <v>108</v>
      </c>
      <c r="B89" s="82">
        <f>'C03'!B89</f>
        <v>82745.936609165365</v>
      </c>
      <c r="C89" s="87">
        <f t="shared" si="112"/>
        <v>2.2213850007195202</v>
      </c>
      <c r="D89" s="52">
        <v>70276.879426297426</v>
      </c>
      <c r="E89" s="87">
        <f t="shared" si="102"/>
        <v>2.1629680668152345</v>
      </c>
      <c r="F89" s="82">
        <f t="shared" si="103"/>
        <v>62544.917567978278</v>
      </c>
      <c r="G89" s="87">
        <f t="shared" si="104"/>
        <v>3.0354728723907827</v>
      </c>
      <c r="H89" s="52">
        <v>31032.160159429455</v>
      </c>
      <c r="I89" s="87">
        <f t="shared" si="105"/>
        <v>13.047302315189043</v>
      </c>
      <c r="J89" s="52">
        <v>31512.757408548827</v>
      </c>
      <c r="K89" s="87">
        <f t="shared" si="106"/>
        <v>1.8087545108745451</v>
      </c>
      <c r="L89" s="52">
        <v>0</v>
      </c>
      <c r="M89" s="87">
        <f t="shared" si="107"/>
        <v>0</v>
      </c>
      <c r="N89" s="52">
        <v>6642.8171497465237</v>
      </c>
      <c r="O89" s="87">
        <f t="shared" si="108"/>
        <v>0.63990773125919231</v>
      </c>
      <c r="P89" s="52">
        <v>0</v>
      </c>
      <c r="Q89" s="87">
        <f t="shared" si="109"/>
        <v>0</v>
      </c>
      <c r="R89" s="52">
        <v>0</v>
      </c>
      <c r="S89" s="87">
        <f t="shared" si="110"/>
        <v>0</v>
      </c>
      <c r="T89" s="52">
        <v>1089.1447085725579</v>
      </c>
      <c r="U89" s="87">
        <f t="shared" si="111"/>
        <v>0.74440638368471468</v>
      </c>
    </row>
    <row r="90" spans="1:21" x14ac:dyDescent="0.2">
      <c r="A90" s="41" t="s">
        <v>109</v>
      </c>
      <c r="B90" s="82">
        <f>'C03'!B90</f>
        <v>21144.188876342036</v>
      </c>
      <c r="C90" s="87">
        <f t="shared" si="112"/>
        <v>0.56763372253718802</v>
      </c>
      <c r="D90" s="52">
        <v>18021.549977473169</v>
      </c>
      <c r="E90" s="87">
        <f t="shared" si="102"/>
        <v>0.55466374480485314</v>
      </c>
      <c r="F90" s="82">
        <f t="shared" si="103"/>
        <v>10250.488394843784</v>
      </c>
      <c r="G90" s="87">
        <f t="shared" si="104"/>
        <v>0.49748373906619597</v>
      </c>
      <c r="H90" s="52">
        <v>0</v>
      </c>
      <c r="I90" s="87">
        <f t="shared" si="105"/>
        <v>0</v>
      </c>
      <c r="J90" s="52">
        <v>10250.488394843784</v>
      </c>
      <c r="K90" s="87">
        <f t="shared" si="106"/>
        <v>0.58835273862169679</v>
      </c>
      <c r="L90" s="52">
        <v>0</v>
      </c>
      <c r="M90" s="87">
        <f t="shared" si="107"/>
        <v>0</v>
      </c>
      <c r="N90" s="52">
        <v>5296.5935988786832</v>
      </c>
      <c r="O90" s="87">
        <f t="shared" si="108"/>
        <v>0.51022497185395943</v>
      </c>
      <c r="P90" s="52">
        <v>0</v>
      </c>
      <c r="Q90" s="87">
        <f t="shared" si="109"/>
        <v>0</v>
      </c>
      <c r="R90" s="52">
        <v>0</v>
      </c>
      <c r="S90" s="87">
        <f t="shared" si="110"/>
        <v>0</v>
      </c>
      <c r="T90" s="52">
        <v>2474.4679837507047</v>
      </c>
      <c r="U90" s="87">
        <f t="shared" si="111"/>
        <v>1.6912442844639286</v>
      </c>
    </row>
    <row r="91" spans="1:21" x14ac:dyDescent="0.2">
      <c r="A91" s="41" t="s">
        <v>110</v>
      </c>
      <c r="B91" s="82">
        <f>'C03'!B91</f>
        <v>167290.62532969727</v>
      </c>
      <c r="C91" s="87">
        <f t="shared" si="112"/>
        <v>4.4910590307731963</v>
      </c>
      <c r="D91" s="52">
        <v>150936.73939945523</v>
      </c>
      <c r="E91" s="87">
        <f t="shared" si="102"/>
        <v>4.6455014806486954</v>
      </c>
      <c r="F91" s="82">
        <f t="shared" si="103"/>
        <v>69859.24417041085</v>
      </c>
      <c r="G91" s="87">
        <f t="shared" si="104"/>
        <v>3.3904567918652804</v>
      </c>
      <c r="H91" s="52">
        <v>1068.7953911164086</v>
      </c>
      <c r="I91" s="87">
        <f t="shared" si="105"/>
        <v>0.44936918697679479</v>
      </c>
      <c r="J91" s="52">
        <v>68790.448779294442</v>
      </c>
      <c r="K91" s="87">
        <f t="shared" si="106"/>
        <v>3.9484020049885875</v>
      </c>
      <c r="L91" s="52">
        <v>0</v>
      </c>
      <c r="M91" s="87">
        <f t="shared" si="107"/>
        <v>0</v>
      </c>
      <c r="N91" s="52">
        <v>71683.928071353686</v>
      </c>
      <c r="O91" s="87">
        <f t="shared" si="108"/>
        <v>6.9053684221365961</v>
      </c>
      <c r="P91" s="52">
        <v>635.62639699988654</v>
      </c>
      <c r="Q91" s="87">
        <f t="shared" si="109"/>
        <v>15.036335494116178</v>
      </c>
      <c r="R91" s="52">
        <v>0</v>
      </c>
      <c r="S91" s="87">
        <f t="shared" si="110"/>
        <v>0</v>
      </c>
      <c r="T91" s="52">
        <v>8757.9407606907371</v>
      </c>
      <c r="U91" s="87">
        <f t="shared" si="111"/>
        <v>5.9858593250985157</v>
      </c>
    </row>
    <row r="92" spans="1:21" x14ac:dyDescent="0.2">
      <c r="A92" s="41" t="s">
        <v>111</v>
      </c>
      <c r="B92" s="82">
        <f>'C03'!B92</f>
        <v>112083.13735907197</v>
      </c>
      <c r="C92" s="87">
        <f t="shared" si="112"/>
        <v>3.0089670909042545</v>
      </c>
      <c r="D92" s="52">
        <v>108609.58138911433</v>
      </c>
      <c r="E92" s="87">
        <f t="shared" si="102"/>
        <v>3.3427644797631468</v>
      </c>
      <c r="F92" s="82">
        <f t="shared" si="103"/>
        <v>80388.346784553651</v>
      </c>
      <c r="G92" s="87">
        <f t="shared" si="104"/>
        <v>3.9014624274728753</v>
      </c>
      <c r="H92" s="52">
        <v>0</v>
      </c>
      <c r="I92" s="87">
        <f t="shared" si="105"/>
        <v>0</v>
      </c>
      <c r="J92" s="52">
        <v>0</v>
      </c>
      <c r="K92" s="87">
        <f t="shared" si="106"/>
        <v>0</v>
      </c>
      <c r="L92" s="52">
        <v>80388.346784553651</v>
      </c>
      <c r="M92" s="87">
        <f t="shared" si="107"/>
        <v>100.00000000000013</v>
      </c>
      <c r="N92" s="52">
        <v>3155.4676851993663</v>
      </c>
      <c r="O92" s="87">
        <f t="shared" si="108"/>
        <v>0.30396865094723718</v>
      </c>
      <c r="P92" s="52">
        <v>0</v>
      </c>
      <c r="Q92" s="87">
        <f t="shared" si="109"/>
        <v>0</v>
      </c>
      <c r="R92" s="52">
        <v>0</v>
      </c>
      <c r="S92" s="87">
        <f t="shared" si="110"/>
        <v>0</v>
      </c>
      <c r="T92" s="52">
        <v>25065.766919361402</v>
      </c>
      <c r="U92" s="87">
        <f t="shared" si="111"/>
        <v>17.131898782468095</v>
      </c>
    </row>
    <row r="93" spans="1:21" x14ac:dyDescent="0.2">
      <c r="A93" s="41" t="s">
        <v>112</v>
      </c>
      <c r="B93" s="82">
        <f>'C03'!B93</f>
        <v>450.46060716026437</v>
      </c>
      <c r="C93" s="87">
        <f t="shared" si="112"/>
        <v>1.2092997882025093E-2</v>
      </c>
      <c r="D93" s="52">
        <v>450.46060716026437</v>
      </c>
      <c r="E93" s="87">
        <f t="shared" si="102"/>
        <v>1.3864188572397844E-2</v>
      </c>
      <c r="F93" s="82">
        <f t="shared" si="103"/>
        <v>450.46060716026437</v>
      </c>
      <c r="G93" s="87">
        <f t="shared" si="104"/>
        <v>2.1862063398349167E-2</v>
      </c>
      <c r="H93" s="52">
        <v>450.46060716026437</v>
      </c>
      <c r="I93" s="87">
        <f t="shared" si="105"/>
        <v>0.18939370293620053</v>
      </c>
      <c r="J93" s="52">
        <v>0</v>
      </c>
      <c r="K93" s="87">
        <f t="shared" si="106"/>
        <v>0</v>
      </c>
      <c r="L93" s="52">
        <v>0</v>
      </c>
      <c r="M93" s="87">
        <f t="shared" si="107"/>
        <v>0</v>
      </c>
      <c r="N93" s="52">
        <v>0</v>
      </c>
      <c r="O93" s="87">
        <f t="shared" si="108"/>
        <v>0</v>
      </c>
      <c r="P93" s="52">
        <v>0</v>
      </c>
      <c r="Q93" s="87">
        <f t="shared" si="109"/>
        <v>0</v>
      </c>
      <c r="R93" s="52">
        <v>0</v>
      </c>
      <c r="S93" s="87">
        <f t="shared" si="110"/>
        <v>0</v>
      </c>
      <c r="T93" s="52">
        <v>0</v>
      </c>
      <c r="U93" s="87">
        <f t="shared" si="111"/>
        <v>0</v>
      </c>
    </row>
    <row r="94" spans="1:21" x14ac:dyDescent="0.2">
      <c r="A94" s="85" t="s">
        <v>125</v>
      </c>
      <c r="B94" s="82">
        <f>'C03'!B94</f>
        <v>0</v>
      </c>
      <c r="C94" s="87">
        <f t="shared" si="112"/>
        <v>0</v>
      </c>
      <c r="D94" s="52">
        <v>0</v>
      </c>
      <c r="E94" s="87">
        <f t="shared" ref="E94:E96" si="113">IF(ISNUMBER(D94/D$70*100),D94/D$70*100,0)</f>
        <v>0</v>
      </c>
      <c r="F94" s="82">
        <f t="shared" ref="F94:F96" si="114">H94+J94+L94</f>
        <v>0</v>
      </c>
      <c r="G94" s="87">
        <f t="shared" ref="G94:G96" si="115">IF(ISNUMBER(F94/F$70*100),F94/F$70*100,0)</f>
        <v>0</v>
      </c>
      <c r="H94" s="52">
        <v>0</v>
      </c>
      <c r="I94" s="87">
        <f t="shared" ref="I94:I96" si="116">IF(ISNUMBER(H94/H$70*100),H94/H$70*100,0)</f>
        <v>0</v>
      </c>
      <c r="J94" s="52">
        <v>0</v>
      </c>
      <c r="K94" s="87">
        <f t="shared" ref="K94:K96" si="117">IF(ISNUMBER(J94/J$70*100),J94/J$70*100,0)</f>
        <v>0</v>
      </c>
      <c r="L94" s="52">
        <v>0</v>
      </c>
      <c r="M94" s="87">
        <f t="shared" ref="M94:M96" si="118">IF(ISNUMBER(L94/L$70*100),L94/L$70*100,0)</f>
        <v>0</v>
      </c>
      <c r="N94" s="52">
        <v>0</v>
      </c>
      <c r="O94" s="87">
        <f t="shared" ref="O94:O96" si="119">IF(ISNUMBER(N94/N$70*100),N94/N$70*100,0)</f>
        <v>0</v>
      </c>
      <c r="P94" s="52">
        <v>0</v>
      </c>
      <c r="Q94" s="87">
        <f t="shared" ref="Q94:Q96" si="120">IF(ISNUMBER(P94/P$70*100),P94/P$70*100,0)</f>
        <v>0</v>
      </c>
      <c r="R94" s="52">
        <v>0</v>
      </c>
      <c r="S94" s="87">
        <f t="shared" ref="S94:S96" si="121">IF(ISNUMBER(R94/R$70*100),R94/R$70*100,0)</f>
        <v>0</v>
      </c>
      <c r="T94" s="52">
        <v>0</v>
      </c>
      <c r="U94" s="87">
        <f t="shared" ref="U94:U96" si="122">IF(ISNUMBER(T94/T$70*100),T94/T$70*100,0)</f>
        <v>0</v>
      </c>
    </row>
    <row r="95" spans="1:21" x14ac:dyDescent="0.2">
      <c r="A95" s="85" t="s">
        <v>78</v>
      </c>
      <c r="B95" s="82">
        <f>'C03'!B95</f>
        <v>0</v>
      </c>
      <c r="C95" s="87">
        <f t="shared" si="112"/>
        <v>0</v>
      </c>
      <c r="D95" s="52">
        <v>0</v>
      </c>
      <c r="E95" s="87">
        <f t="shared" si="113"/>
        <v>0</v>
      </c>
      <c r="F95" s="82">
        <f t="shared" si="114"/>
        <v>0</v>
      </c>
      <c r="G95" s="87">
        <f t="shared" si="115"/>
        <v>0</v>
      </c>
      <c r="H95" s="52">
        <v>0</v>
      </c>
      <c r="I95" s="87">
        <f t="shared" si="116"/>
        <v>0</v>
      </c>
      <c r="J95" s="52">
        <v>0</v>
      </c>
      <c r="K95" s="87">
        <f t="shared" si="117"/>
        <v>0</v>
      </c>
      <c r="L95" s="52">
        <v>0</v>
      </c>
      <c r="M95" s="87">
        <f t="shared" si="118"/>
        <v>0</v>
      </c>
      <c r="N95" s="52">
        <v>0</v>
      </c>
      <c r="O95" s="87">
        <f t="shared" si="119"/>
        <v>0</v>
      </c>
      <c r="P95" s="52">
        <v>0</v>
      </c>
      <c r="Q95" s="87">
        <f t="shared" si="120"/>
        <v>0</v>
      </c>
      <c r="R95" s="52">
        <v>0</v>
      </c>
      <c r="S95" s="87">
        <f t="shared" si="121"/>
        <v>0</v>
      </c>
      <c r="T95" s="52">
        <v>0</v>
      </c>
      <c r="U95" s="87">
        <f t="shared" si="122"/>
        <v>0</v>
      </c>
    </row>
    <row r="96" spans="1:21" x14ac:dyDescent="0.2">
      <c r="A96" s="41" t="s">
        <v>114</v>
      </c>
      <c r="B96" s="82">
        <f>'C03'!B96</f>
        <v>15191.640861195914</v>
      </c>
      <c r="C96" s="87">
        <f t="shared" si="112"/>
        <v>0.407832511519852</v>
      </c>
      <c r="D96" s="52">
        <v>8371.2446598111492</v>
      </c>
      <c r="E96" s="87">
        <f t="shared" si="113"/>
        <v>0.25764853286717765</v>
      </c>
      <c r="F96" s="82">
        <f t="shared" si="114"/>
        <v>6855.2529265178218</v>
      </c>
      <c r="G96" s="87">
        <f t="shared" si="115"/>
        <v>0.33270384071104958</v>
      </c>
      <c r="H96" s="52">
        <v>128.98314911396633</v>
      </c>
      <c r="I96" s="87">
        <f t="shared" si="116"/>
        <v>5.4230260845816912E-2</v>
      </c>
      <c r="J96" s="52">
        <v>6726.2697774038552</v>
      </c>
      <c r="K96" s="87">
        <f t="shared" si="117"/>
        <v>0.38607128673347663</v>
      </c>
      <c r="L96" s="52">
        <v>0</v>
      </c>
      <c r="M96" s="87">
        <f t="shared" si="118"/>
        <v>0</v>
      </c>
      <c r="N96" s="52">
        <v>1515.9917332933276</v>
      </c>
      <c r="O96" s="87">
        <f t="shared" si="119"/>
        <v>0.14603666016856126</v>
      </c>
      <c r="P96" s="52">
        <v>0</v>
      </c>
      <c r="Q96" s="87">
        <f t="shared" si="120"/>
        <v>0</v>
      </c>
      <c r="R96" s="52">
        <v>0</v>
      </c>
      <c r="S96" s="87">
        <f t="shared" si="121"/>
        <v>0</v>
      </c>
      <c r="T96" s="52">
        <v>0</v>
      </c>
      <c r="U96" s="87">
        <f t="shared" si="122"/>
        <v>0</v>
      </c>
    </row>
    <row r="97" spans="1:21" x14ac:dyDescent="0.2">
      <c r="A97" s="41"/>
      <c r="B97" s="82"/>
      <c r="C97" s="87"/>
      <c r="D97" s="52"/>
      <c r="E97" s="87"/>
      <c r="F97" s="52"/>
      <c r="G97" s="87"/>
      <c r="H97" s="52"/>
      <c r="I97" s="87"/>
      <c r="J97" s="52"/>
      <c r="K97" s="87"/>
      <c r="L97" s="52"/>
      <c r="M97" s="87"/>
      <c r="N97" s="52"/>
      <c r="O97" s="87"/>
      <c r="P97" s="52"/>
      <c r="Q97" s="87"/>
      <c r="R97" s="52"/>
      <c r="S97" s="87"/>
      <c r="T97" s="52"/>
      <c r="U97" s="87"/>
    </row>
    <row r="98" spans="1:21" x14ac:dyDescent="0.2">
      <c r="A98" s="14" t="s">
        <v>16</v>
      </c>
      <c r="B98" s="81"/>
      <c r="C98" s="51"/>
      <c r="D98" s="52"/>
      <c r="E98" s="87"/>
      <c r="F98" s="52"/>
      <c r="G98" s="87"/>
      <c r="H98" s="52"/>
      <c r="I98" s="87"/>
      <c r="J98" s="52"/>
      <c r="K98" s="87"/>
      <c r="L98" s="52"/>
      <c r="M98" s="87"/>
      <c r="N98" s="52"/>
      <c r="O98" s="87"/>
      <c r="P98" s="52"/>
      <c r="Q98" s="87"/>
      <c r="R98" s="52"/>
      <c r="S98" s="87"/>
      <c r="T98" s="52"/>
      <c r="U98" s="87"/>
    </row>
    <row r="99" spans="1:21" x14ac:dyDescent="0.2">
      <c r="A99" s="41" t="s">
        <v>115</v>
      </c>
      <c r="B99" s="52">
        <f>'C03'!B99</f>
        <v>85751.869900785954</v>
      </c>
      <c r="C99" s="87">
        <f t="shared" ref="C99" si="123">IF(ISNUMBER(B99/B$70*100),B99/B$70*100,0)</f>
        <v>2.3020818349182623</v>
      </c>
      <c r="D99" s="52">
        <v>73836.092995004714</v>
      </c>
      <c r="E99" s="87">
        <f t="shared" ref="E99:E108" si="124">IF(ISNUMBER(D99/D$70*100),D99/D$70*100,0)</f>
        <v>2.2725128467618609</v>
      </c>
      <c r="F99" s="52">
        <f t="shared" ref="F99:F108" si="125">H99+J99+L99</f>
        <v>56730.059980333019</v>
      </c>
      <c r="G99" s="87">
        <f t="shared" ref="G99:G108" si="126">IF(ISNUMBER(F99/F$70*100),F99/F$70*100,0)</f>
        <v>2.7532622124290249</v>
      </c>
      <c r="H99" s="52">
        <v>12170.386402335569</v>
      </c>
      <c r="I99" s="87">
        <f t="shared" ref="I99:I108" si="127">IF(ISNUMBER(H99/H$70*100),H99/H$70*100,0)</f>
        <v>5.1169725171609706</v>
      </c>
      <c r="J99" s="52">
        <v>44559.673577997448</v>
      </c>
      <c r="K99" s="87">
        <f t="shared" ref="K99:K108" si="128">IF(ISNUMBER(J99/J$70*100),J99/J$70*100,0)</f>
        <v>2.5576153029831512</v>
      </c>
      <c r="L99" s="52">
        <v>0</v>
      </c>
      <c r="M99" s="87">
        <f t="shared" ref="M99:M108" si="129">IF(ISNUMBER(L99/L$70*100),L99/L$70*100,0)</f>
        <v>0</v>
      </c>
      <c r="N99" s="52">
        <v>16396.625694544942</v>
      </c>
      <c r="O99" s="87">
        <f t="shared" ref="O99:O108" si="130">IF(ISNUMBER(N99/N$70*100),N99/N$70*100,0)</f>
        <v>1.5794996779194499</v>
      </c>
      <c r="P99" s="52">
        <v>0</v>
      </c>
      <c r="Q99" s="87">
        <f t="shared" ref="Q99:Q108" si="131">IF(ISNUMBER(P99/P$70*100),P99/P$70*100,0)</f>
        <v>0</v>
      </c>
      <c r="R99" s="52">
        <v>0</v>
      </c>
      <c r="S99" s="87">
        <f t="shared" ref="S99:S108" si="132">IF(ISNUMBER(R99/R$70*100),R99/R$70*100,0)</f>
        <v>0</v>
      </c>
      <c r="T99" s="52">
        <v>709.40732012681485</v>
      </c>
      <c r="U99" s="87">
        <f t="shared" ref="U99:U108" si="133">IF(ISNUMBER(T99/T$70*100),T99/T$70*100,0)</f>
        <v>0.48486425502372649</v>
      </c>
    </row>
    <row r="100" spans="1:21" x14ac:dyDescent="0.2">
      <c r="A100" s="41" t="s">
        <v>116</v>
      </c>
      <c r="B100" s="52">
        <f>'C03'!B100</f>
        <v>189495.11270674484</v>
      </c>
      <c r="C100" s="87">
        <f t="shared" ref="C100:C111" si="134">IF(ISNUMBER(B100/B$70*100),B100/B$70*100,0)</f>
        <v>5.0871573677950526</v>
      </c>
      <c r="D100" s="52">
        <v>148058.26722896521</v>
      </c>
      <c r="E100" s="87">
        <f t="shared" si="124"/>
        <v>4.556908426477646</v>
      </c>
      <c r="F100" s="52">
        <f t="shared" si="125"/>
        <v>128347.80433216476</v>
      </c>
      <c r="G100" s="87">
        <f t="shared" si="126"/>
        <v>6.229063742194004</v>
      </c>
      <c r="H100" s="52">
        <v>69055.947033130331</v>
      </c>
      <c r="I100" s="87">
        <f t="shared" si="127"/>
        <v>29.034195910759266</v>
      </c>
      <c r="J100" s="52">
        <v>59291.857299034426</v>
      </c>
      <c r="K100" s="87">
        <f t="shared" si="128"/>
        <v>3.4032062937997583</v>
      </c>
      <c r="L100" s="52">
        <v>0</v>
      </c>
      <c r="M100" s="87">
        <f t="shared" si="129"/>
        <v>0</v>
      </c>
      <c r="N100" s="52">
        <v>16732.955294351683</v>
      </c>
      <c r="O100" s="87">
        <f t="shared" si="130"/>
        <v>1.6118985692807537</v>
      </c>
      <c r="P100" s="52">
        <v>0</v>
      </c>
      <c r="Q100" s="87">
        <f t="shared" si="131"/>
        <v>0</v>
      </c>
      <c r="R100" s="52">
        <v>0</v>
      </c>
      <c r="S100" s="87">
        <f t="shared" si="132"/>
        <v>0</v>
      </c>
      <c r="T100" s="52">
        <v>2977.5076024487971</v>
      </c>
      <c r="U100" s="87">
        <f t="shared" si="133"/>
        <v>2.0350607676711627</v>
      </c>
    </row>
    <row r="101" spans="1:21" x14ac:dyDescent="0.2">
      <c r="A101" s="41" t="s">
        <v>117</v>
      </c>
      <c r="B101" s="52">
        <f>'C03'!B101</f>
        <v>232474.41531234561</v>
      </c>
      <c r="C101" s="87">
        <f t="shared" si="134"/>
        <v>6.2409732778187452</v>
      </c>
      <c r="D101" s="52">
        <v>196562.37367397122</v>
      </c>
      <c r="E101" s="87">
        <f t="shared" si="124"/>
        <v>6.0497583396554484</v>
      </c>
      <c r="F101" s="52">
        <f t="shared" si="125"/>
        <v>170688.58993057822</v>
      </c>
      <c r="G101" s="87">
        <f t="shared" si="126"/>
        <v>8.283975813027082</v>
      </c>
      <c r="H101" s="52">
        <v>60339.851283797529</v>
      </c>
      <c r="I101" s="87">
        <f t="shared" si="127"/>
        <v>25.369561039534428</v>
      </c>
      <c r="J101" s="52">
        <v>110348.73864678069</v>
      </c>
      <c r="K101" s="87">
        <f t="shared" si="128"/>
        <v>6.33374528953581</v>
      </c>
      <c r="L101" s="52">
        <v>0</v>
      </c>
      <c r="M101" s="87">
        <f t="shared" si="129"/>
        <v>0</v>
      </c>
      <c r="N101" s="52">
        <v>19687.351809506639</v>
      </c>
      <c r="O101" s="87">
        <f t="shared" si="130"/>
        <v>1.896497878374338</v>
      </c>
      <c r="P101" s="52">
        <v>635.62639699988654</v>
      </c>
      <c r="Q101" s="87">
        <f t="shared" si="131"/>
        <v>15.036335494116178</v>
      </c>
      <c r="R101" s="52">
        <v>0</v>
      </c>
      <c r="S101" s="87">
        <f t="shared" si="132"/>
        <v>0</v>
      </c>
      <c r="T101" s="52">
        <v>5550.8055368865553</v>
      </c>
      <c r="U101" s="87">
        <f t="shared" si="133"/>
        <v>3.793853143414081</v>
      </c>
    </row>
    <row r="102" spans="1:21" x14ac:dyDescent="0.2">
      <c r="A102" s="41" t="s">
        <v>118</v>
      </c>
      <c r="B102" s="52">
        <f>'C03'!B102</f>
        <v>106144.82308603068</v>
      </c>
      <c r="C102" s="87">
        <f t="shared" si="134"/>
        <v>2.8495479967921282</v>
      </c>
      <c r="D102" s="52">
        <v>90930.922012450901</v>
      </c>
      <c r="E102" s="87">
        <f t="shared" si="124"/>
        <v>2.798654154888391</v>
      </c>
      <c r="F102" s="52">
        <f t="shared" si="125"/>
        <v>87261.160563835001</v>
      </c>
      <c r="G102" s="87">
        <f t="shared" si="126"/>
        <v>4.2350185435446175</v>
      </c>
      <c r="H102" s="52">
        <v>14769.903222400028</v>
      </c>
      <c r="I102" s="87">
        <f t="shared" si="127"/>
        <v>6.2099251717796307</v>
      </c>
      <c r="J102" s="52">
        <v>72491.257341434975</v>
      </c>
      <c r="K102" s="87">
        <f t="shared" si="128"/>
        <v>4.1608192839296843</v>
      </c>
      <c r="L102" s="52">
        <v>0</v>
      </c>
      <c r="M102" s="87">
        <f t="shared" si="129"/>
        <v>0</v>
      </c>
      <c r="N102" s="52">
        <v>2911.7655819692836</v>
      </c>
      <c r="O102" s="87">
        <f t="shared" si="130"/>
        <v>0.2804926382156499</v>
      </c>
      <c r="P102" s="52">
        <v>0</v>
      </c>
      <c r="Q102" s="87">
        <f t="shared" si="131"/>
        <v>0</v>
      </c>
      <c r="R102" s="52">
        <v>0</v>
      </c>
      <c r="S102" s="87">
        <f t="shared" si="132"/>
        <v>0</v>
      </c>
      <c r="T102" s="52">
        <v>757.99586664666379</v>
      </c>
      <c r="U102" s="87">
        <f t="shared" si="133"/>
        <v>0.51807345479181011</v>
      </c>
    </row>
    <row r="103" spans="1:21" x14ac:dyDescent="0.2">
      <c r="A103" s="41" t="s">
        <v>119</v>
      </c>
      <c r="B103" s="52">
        <f>'C03'!B103</f>
        <v>992677.30227647582</v>
      </c>
      <c r="C103" s="87">
        <f t="shared" si="134"/>
        <v>26.649265936128526</v>
      </c>
      <c r="D103" s="52">
        <v>844580.7430551789</v>
      </c>
      <c r="E103" s="87">
        <f t="shared" si="124"/>
        <v>25.994341125964255</v>
      </c>
      <c r="F103" s="52">
        <f t="shared" si="125"/>
        <v>359815.15966845053</v>
      </c>
      <c r="G103" s="87">
        <f t="shared" si="126"/>
        <v>17.462796318524983</v>
      </c>
      <c r="H103" s="52">
        <v>24311.019708432956</v>
      </c>
      <c r="I103" s="87">
        <f t="shared" si="127"/>
        <v>10.221435507449234</v>
      </c>
      <c r="J103" s="52">
        <v>335504.13996001758</v>
      </c>
      <c r="K103" s="87">
        <f t="shared" si="128"/>
        <v>19.257109706468935</v>
      </c>
      <c r="L103" s="52">
        <v>0</v>
      </c>
      <c r="M103" s="87">
        <f t="shared" si="129"/>
        <v>0</v>
      </c>
      <c r="N103" s="52">
        <v>455267.92187546578</v>
      </c>
      <c r="O103" s="87">
        <f t="shared" si="130"/>
        <v>43.856312229448172</v>
      </c>
      <c r="P103" s="52">
        <v>0</v>
      </c>
      <c r="Q103" s="87">
        <f t="shared" si="131"/>
        <v>0</v>
      </c>
      <c r="R103" s="52">
        <v>0</v>
      </c>
      <c r="S103" s="87">
        <f t="shared" si="132"/>
        <v>0</v>
      </c>
      <c r="T103" s="52">
        <v>29497.661511254701</v>
      </c>
      <c r="U103" s="87">
        <f t="shared" si="133"/>
        <v>20.161000976194956</v>
      </c>
    </row>
    <row r="104" spans="1:21" x14ac:dyDescent="0.2">
      <c r="A104" s="41" t="s">
        <v>120</v>
      </c>
      <c r="B104" s="52">
        <f>'C03'!B104</f>
        <v>345122.18054866197</v>
      </c>
      <c r="C104" s="87">
        <f t="shared" si="134"/>
        <v>9.2650982840104064</v>
      </c>
      <c r="D104" s="52">
        <v>290936.36873292219</v>
      </c>
      <c r="E104" s="87">
        <f t="shared" si="124"/>
        <v>8.9543827241853258</v>
      </c>
      <c r="F104" s="52">
        <f t="shared" si="125"/>
        <v>68961.528579499762</v>
      </c>
      <c r="G104" s="87">
        <f t="shared" si="126"/>
        <v>3.3468882425843391</v>
      </c>
      <c r="H104" s="52">
        <v>1253.9772847419567</v>
      </c>
      <c r="I104" s="87">
        <f t="shared" si="127"/>
        <v>0.52722790312864276</v>
      </c>
      <c r="J104" s="52">
        <v>67707.55129475781</v>
      </c>
      <c r="K104" s="87">
        <f t="shared" si="128"/>
        <v>3.8862463616541527</v>
      </c>
      <c r="L104" s="52">
        <v>0</v>
      </c>
      <c r="M104" s="87">
        <f t="shared" si="129"/>
        <v>0</v>
      </c>
      <c r="N104" s="52">
        <v>215327.76693740435</v>
      </c>
      <c r="O104" s="87">
        <f t="shared" si="130"/>
        <v>20.742690896328575</v>
      </c>
      <c r="P104" s="52">
        <v>0</v>
      </c>
      <c r="Q104" s="87">
        <f t="shared" si="131"/>
        <v>0</v>
      </c>
      <c r="R104" s="52">
        <v>0</v>
      </c>
      <c r="S104" s="87">
        <f t="shared" si="132"/>
        <v>0</v>
      </c>
      <c r="T104" s="52">
        <v>6647.0732160186171</v>
      </c>
      <c r="U104" s="87">
        <f t="shared" si="133"/>
        <v>4.5431279203559622</v>
      </c>
    </row>
    <row r="105" spans="1:21" x14ac:dyDescent="0.2">
      <c r="A105" s="41" t="s">
        <v>121</v>
      </c>
      <c r="B105" s="52">
        <f>'C03'!B105</f>
        <v>550156.92826512025</v>
      </c>
      <c r="C105" s="87">
        <f t="shared" si="134"/>
        <v>14.769430362030562</v>
      </c>
      <c r="D105" s="52">
        <v>494769.30186122115</v>
      </c>
      <c r="E105" s="87">
        <f t="shared" si="124"/>
        <v>15.227912922465844</v>
      </c>
      <c r="F105" s="52">
        <f t="shared" si="125"/>
        <v>272924.21938773547</v>
      </c>
      <c r="G105" s="87">
        <f t="shared" si="126"/>
        <v>13.245745559892674</v>
      </c>
      <c r="H105" s="52">
        <v>9082.8859001270903</v>
      </c>
      <c r="I105" s="87">
        <f t="shared" si="127"/>
        <v>3.8188497875909686</v>
      </c>
      <c r="J105" s="52">
        <v>263841.33348760835</v>
      </c>
      <c r="K105" s="87">
        <f t="shared" si="128"/>
        <v>15.143841458044058</v>
      </c>
      <c r="L105" s="52">
        <v>0</v>
      </c>
      <c r="M105" s="87">
        <f t="shared" si="129"/>
        <v>0</v>
      </c>
      <c r="N105" s="52">
        <v>190365.68858791728</v>
      </c>
      <c r="O105" s="87">
        <f t="shared" si="130"/>
        <v>18.338074516854093</v>
      </c>
      <c r="P105" s="52">
        <v>3376.6710065122661</v>
      </c>
      <c r="Q105" s="87">
        <f t="shared" si="131"/>
        <v>79.878303271886381</v>
      </c>
      <c r="R105" s="52">
        <v>0</v>
      </c>
      <c r="S105" s="87">
        <f t="shared" si="132"/>
        <v>0</v>
      </c>
      <c r="T105" s="52">
        <v>28102.722879057426</v>
      </c>
      <c r="U105" s="87">
        <f t="shared" si="133"/>
        <v>19.207591190991103</v>
      </c>
    </row>
    <row r="106" spans="1:21" x14ac:dyDescent="0.2">
      <c r="A106" s="41" t="s">
        <v>122</v>
      </c>
      <c r="B106" s="52">
        <f>'C03'!B106</f>
        <v>250267.81399637982</v>
      </c>
      <c r="C106" s="87">
        <f t="shared" si="134"/>
        <v>6.7186521895365434</v>
      </c>
      <c r="D106" s="52">
        <v>227360.06282010447</v>
      </c>
      <c r="E106" s="87">
        <f t="shared" si="124"/>
        <v>6.99764360005108</v>
      </c>
      <c r="F106" s="52">
        <f t="shared" si="125"/>
        <v>152962.5445323076</v>
      </c>
      <c r="G106" s="87">
        <f t="shared" si="126"/>
        <v>7.4236832099912444</v>
      </c>
      <c r="H106" s="52">
        <v>5374.0888591369003</v>
      </c>
      <c r="I106" s="87">
        <f t="shared" si="127"/>
        <v>2.2595063203340233</v>
      </c>
      <c r="J106" s="52">
        <v>147588.45567317068</v>
      </c>
      <c r="K106" s="87">
        <f t="shared" si="128"/>
        <v>8.4712131499935435</v>
      </c>
      <c r="L106" s="52">
        <v>0</v>
      </c>
      <c r="M106" s="87">
        <f t="shared" si="129"/>
        <v>0</v>
      </c>
      <c r="N106" s="52">
        <v>48270.72330819026</v>
      </c>
      <c r="O106" s="87">
        <f t="shared" si="130"/>
        <v>4.6499562372513745</v>
      </c>
      <c r="P106" s="52">
        <v>0</v>
      </c>
      <c r="Q106" s="87">
        <f t="shared" si="131"/>
        <v>0</v>
      </c>
      <c r="R106" s="52">
        <v>0</v>
      </c>
      <c r="S106" s="87">
        <f t="shared" si="132"/>
        <v>0</v>
      </c>
      <c r="T106" s="52">
        <v>26126.794979606639</v>
      </c>
      <c r="U106" s="87">
        <f t="shared" si="133"/>
        <v>17.857088057225106</v>
      </c>
    </row>
    <row r="107" spans="1:21" x14ac:dyDescent="0.2">
      <c r="A107" s="41" t="s">
        <v>123</v>
      </c>
      <c r="B107" s="52">
        <f>'C03'!B107</f>
        <v>955354.49791749311</v>
      </c>
      <c r="C107" s="87">
        <f t="shared" si="134"/>
        <v>25.647303529449449</v>
      </c>
      <c r="D107" s="52">
        <v>864788.65060144442</v>
      </c>
      <c r="E107" s="87">
        <f t="shared" si="124"/>
        <v>26.616296156929547</v>
      </c>
      <c r="F107" s="52">
        <f t="shared" si="125"/>
        <v>747623.18128279794</v>
      </c>
      <c r="G107" s="87">
        <f t="shared" si="126"/>
        <v>36.284161428271048</v>
      </c>
      <c r="H107" s="52">
        <v>26939.058458229167</v>
      </c>
      <c r="I107" s="87">
        <f t="shared" si="127"/>
        <v>11.326380051704676</v>
      </c>
      <c r="J107" s="52">
        <v>640295.77604001516</v>
      </c>
      <c r="K107" s="87">
        <f t="shared" si="128"/>
        <v>36.751397479806492</v>
      </c>
      <c r="L107" s="52">
        <v>80388.346784553651</v>
      </c>
      <c r="M107" s="87">
        <f t="shared" si="129"/>
        <v>100.00000000000013</v>
      </c>
      <c r="N107" s="52">
        <v>71009.96543270968</v>
      </c>
      <c r="O107" s="87">
        <f t="shared" si="130"/>
        <v>6.8404450781206299</v>
      </c>
      <c r="P107" s="52">
        <v>214.97191518994387</v>
      </c>
      <c r="Q107" s="87">
        <f t="shared" si="131"/>
        <v>5.0853612339974337</v>
      </c>
      <c r="R107" s="52">
        <v>0</v>
      </c>
      <c r="S107" s="87">
        <f t="shared" si="132"/>
        <v>0</v>
      </c>
      <c r="T107" s="52">
        <v>45940.531970742137</v>
      </c>
      <c r="U107" s="87">
        <f t="shared" si="133"/>
        <v>31.399340234332051</v>
      </c>
    </row>
    <row r="108" spans="1:21" x14ac:dyDescent="0.2">
      <c r="A108" s="41" t="s">
        <v>124</v>
      </c>
      <c r="B108" s="52">
        <f>'C03'!B108</f>
        <v>4757.6314185192869</v>
      </c>
      <c r="C108" s="87">
        <f t="shared" si="134"/>
        <v>0.12772265932488161</v>
      </c>
      <c r="D108" s="52">
        <v>4757.6314185192869</v>
      </c>
      <c r="E108" s="87">
        <f t="shared" si="124"/>
        <v>0.14642945042439329</v>
      </c>
      <c r="F108" s="52">
        <f t="shared" si="125"/>
        <v>4757.6314185192869</v>
      </c>
      <c r="G108" s="87">
        <f t="shared" si="126"/>
        <v>0.23090063380534712</v>
      </c>
      <c r="H108" s="52">
        <v>4757.6314185192869</v>
      </c>
      <c r="I108" s="87">
        <f t="shared" si="127"/>
        <v>2.0003201550505305</v>
      </c>
      <c r="J108" s="52">
        <v>0</v>
      </c>
      <c r="K108" s="87">
        <f t="shared" si="128"/>
        <v>0</v>
      </c>
      <c r="L108" s="52">
        <v>0</v>
      </c>
      <c r="M108" s="87">
        <f t="shared" si="129"/>
        <v>0</v>
      </c>
      <c r="N108" s="52">
        <v>0</v>
      </c>
      <c r="O108" s="87">
        <f t="shared" si="130"/>
        <v>0</v>
      </c>
      <c r="P108" s="52">
        <v>0</v>
      </c>
      <c r="Q108" s="87">
        <f t="shared" si="131"/>
        <v>0</v>
      </c>
      <c r="R108" s="52">
        <v>0</v>
      </c>
      <c r="S108" s="87">
        <f t="shared" si="132"/>
        <v>0</v>
      </c>
      <c r="T108" s="52">
        <v>0</v>
      </c>
      <c r="U108" s="87">
        <f t="shared" si="133"/>
        <v>0</v>
      </c>
    </row>
    <row r="109" spans="1:21" x14ac:dyDescent="0.2">
      <c r="A109" s="41" t="s">
        <v>113</v>
      </c>
      <c r="B109" s="52">
        <f>'C03'!B109</f>
        <v>0</v>
      </c>
      <c r="C109" s="87">
        <f t="shared" si="134"/>
        <v>0</v>
      </c>
      <c r="D109" s="52">
        <v>0</v>
      </c>
      <c r="E109" s="87">
        <f t="shared" ref="E109:E111" si="135">IF(ISNUMBER(D109/D$70*100),D109/D$70*100,0)</f>
        <v>0</v>
      </c>
      <c r="F109" s="52">
        <f t="shared" ref="F109:F111" si="136">H109+J109+L109</f>
        <v>0</v>
      </c>
      <c r="G109" s="87">
        <f t="shared" ref="G109:G111" si="137">IF(ISNUMBER(F109/F$70*100),F109/F$70*100,0)</f>
        <v>0</v>
      </c>
      <c r="H109" s="52">
        <v>0</v>
      </c>
      <c r="I109" s="87">
        <f t="shared" ref="I109:I111" si="138">IF(ISNUMBER(H109/H$70*100),H109/H$70*100,0)</f>
        <v>0</v>
      </c>
      <c r="J109" s="52">
        <v>0</v>
      </c>
      <c r="K109" s="87">
        <f t="shared" ref="K109:K111" si="139">IF(ISNUMBER(J109/J$70*100),J109/J$70*100,0)</f>
        <v>0</v>
      </c>
      <c r="L109" s="52">
        <v>0</v>
      </c>
      <c r="M109" s="87">
        <f t="shared" ref="M109:M111" si="140">IF(ISNUMBER(L109/L$70*100),L109/L$70*100,0)</f>
        <v>0</v>
      </c>
      <c r="N109" s="52">
        <v>0</v>
      </c>
      <c r="O109" s="87">
        <f t="shared" ref="O109:O111" si="141">IF(ISNUMBER(N109/N$70*100),N109/N$70*100,0)</f>
        <v>0</v>
      </c>
      <c r="P109" s="52">
        <v>0</v>
      </c>
      <c r="Q109" s="87">
        <f t="shared" ref="Q109:Q111" si="142">IF(ISNUMBER(P109/P$70*100),P109/P$70*100,0)</f>
        <v>0</v>
      </c>
      <c r="R109" s="52">
        <v>0</v>
      </c>
      <c r="S109" s="87">
        <f t="shared" ref="S109:S111" si="143">IF(ISNUMBER(R109/R$70*100),R109/R$70*100,0)</f>
        <v>0</v>
      </c>
      <c r="T109" s="52">
        <v>0</v>
      </c>
      <c r="U109" s="87">
        <f t="shared" ref="U109:U111" si="144">IF(ISNUMBER(T109/T$70*100),T109/T$70*100,0)</f>
        <v>0</v>
      </c>
    </row>
    <row r="110" spans="1:21" x14ac:dyDescent="0.2">
      <c r="A110" s="85" t="s">
        <v>78</v>
      </c>
      <c r="B110" s="52">
        <f>'C03'!B110</f>
        <v>0</v>
      </c>
      <c r="C110" s="87">
        <f t="shared" si="134"/>
        <v>0</v>
      </c>
      <c r="D110" s="52">
        <v>0</v>
      </c>
      <c r="E110" s="87">
        <f t="shared" si="135"/>
        <v>0</v>
      </c>
      <c r="F110" s="52">
        <f t="shared" si="136"/>
        <v>0</v>
      </c>
      <c r="G110" s="87">
        <f t="shared" si="137"/>
        <v>0</v>
      </c>
      <c r="H110" s="52">
        <v>0</v>
      </c>
      <c r="I110" s="87">
        <f t="shared" si="138"/>
        <v>0</v>
      </c>
      <c r="J110" s="52">
        <v>0</v>
      </c>
      <c r="K110" s="87">
        <f t="shared" si="139"/>
        <v>0</v>
      </c>
      <c r="L110" s="52">
        <v>0</v>
      </c>
      <c r="M110" s="87">
        <f t="shared" si="140"/>
        <v>0</v>
      </c>
      <c r="N110" s="52">
        <v>0</v>
      </c>
      <c r="O110" s="87">
        <f t="shared" si="141"/>
        <v>0</v>
      </c>
      <c r="P110" s="52">
        <v>0</v>
      </c>
      <c r="Q110" s="87">
        <f t="shared" si="142"/>
        <v>0</v>
      </c>
      <c r="R110" s="52">
        <v>0</v>
      </c>
      <c r="S110" s="87">
        <f t="shared" si="143"/>
        <v>0</v>
      </c>
      <c r="T110" s="52">
        <v>0</v>
      </c>
      <c r="U110" s="87">
        <f t="shared" si="144"/>
        <v>0</v>
      </c>
    </row>
    <row r="111" spans="1:21" x14ac:dyDescent="0.2">
      <c r="A111" s="41" t="s">
        <v>114</v>
      </c>
      <c r="B111" s="52">
        <f>'C03'!B111</f>
        <v>12767.953424553089</v>
      </c>
      <c r="C111" s="87">
        <f t="shared" si="134"/>
        <v>0.34276656219570883</v>
      </c>
      <c r="D111" s="52">
        <v>12514.221092145795</v>
      </c>
      <c r="E111" s="87">
        <f t="shared" si="135"/>
        <v>0.38516025219594907</v>
      </c>
      <c r="F111" s="52">
        <f t="shared" si="136"/>
        <v>10395.144649946207</v>
      </c>
      <c r="G111" s="87">
        <f t="shared" si="137"/>
        <v>0.50450429573585354</v>
      </c>
      <c r="H111" s="52">
        <v>9788.7479566288766</v>
      </c>
      <c r="I111" s="87">
        <f t="shared" si="138"/>
        <v>4.1156256355076151</v>
      </c>
      <c r="J111" s="52">
        <v>606.39669331733103</v>
      </c>
      <c r="K111" s="87">
        <f t="shared" si="139"/>
        <v>3.4805673784661664E-2</v>
      </c>
      <c r="L111" s="52">
        <v>0</v>
      </c>
      <c r="M111" s="87">
        <f t="shared" si="140"/>
        <v>0</v>
      </c>
      <c r="N111" s="52">
        <v>2119.0764421995864</v>
      </c>
      <c r="O111" s="87">
        <f t="shared" si="141"/>
        <v>0.20413227820736882</v>
      </c>
      <c r="P111" s="52">
        <v>0</v>
      </c>
      <c r="Q111" s="87">
        <f t="shared" si="142"/>
        <v>0</v>
      </c>
      <c r="R111" s="52">
        <v>0</v>
      </c>
      <c r="S111" s="87">
        <f t="shared" si="143"/>
        <v>0</v>
      </c>
      <c r="T111" s="52">
        <v>0</v>
      </c>
      <c r="U111" s="87">
        <f t="shared" si="144"/>
        <v>0</v>
      </c>
    </row>
    <row r="112" spans="1:21" x14ac:dyDescent="0.2">
      <c r="A112" s="157"/>
      <c r="B112" s="157"/>
      <c r="C112" s="157"/>
      <c r="D112" s="157"/>
      <c r="E112" s="157"/>
      <c r="F112" s="157"/>
      <c r="G112" s="157"/>
      <c r="H112" s="157"/>
      <c r="I112" s="157"/>
      <c r="J112" s="157"/>
      <c r="K112" s="157"/>
      <c r="L112" s="157"/>
      <c r="M112" s="157"/>
      <c r="N112" s="157"/>
      <c r="O112" s="157"/>
      <c r="P112" s="157"/>
      <c r="Q112" s="157"/>
      <c r="R112" s="157"/>
      <c r="S112" s="157"/>
      <c r="T112" s="157"/>
      <c r="U112" s="157"/>
    </row>
    <row r="113" spans="1:21" x14ac:dyDescent="0.2">
      <c r="A113" s="11" t="str">
        <f>'C01'!$A$34</f>
        <v>Fuente: Instituto Nacional de Estadística (INE).  LXXXI Encuesta Permanente de Hogares de Propósitos Múltiples, Junio 2024.</v>
      </c>
      <c r="B113" s="21"/>
      <c r="C113" s="26"/>
      <c r="D113" s="21"/>
      <c r="E113" s="26"/>
      <c r="F113" s="21"/>
      <c r="G113" s="26"/>
      <c r="H113" s="21"/>
      <c r="I113" s="26"/>
      <c r="J113" s="21"/>
      <c r="K113" s="26"/>
      <c r="L113" s="21"/>
      <c r="M113" s="26"/>
      <c r="N113" s="21"/>
      <c r="O113" s="26"/>
      <c r="P113" s="26"/>
      <c r="Q113" s="26"/>
      <c r="R113" s="21"/>
      <c r="S113" s="26"/>
      <c r="T113" s="21"/>
      <c r="U113" s="26"/>
    </row>
    <row r="114" spans="1:21" x14ac:dyDescent="0.2">
      <c r="A114" s="2" t="s">
        <v>73</v>
      </c>
      <c r="B114" s="6"/>
      <c r="C114" s="36"/>
      <c r="D114" s="6"/>
    </row>
    <row r="115" spans="1:21" x14ac:dyDescent="0.2">
      <c r="A115" s="2" t="s">
        <v>74</v>
      </c>
    </row>
    <row r="117" spans="1:21" x14ac:dyDescent="0.2">
      <c r="A117" s="2"/>
    </row>
    <row r="120" spans="1:21" x14ac:dyDescent="0.2">
      <c r="B120" s="21"/>
      <c r="C120" s="26"/>
      <c r="D120" s="21"/>
      <c r="E120" s="26"/>
      <c r="F120" s="21"/>
      <c r="G120" s="26"/>
      <c r="H120" s="21"/>
      <c r="I120" s="26"/>
      <c r="J120" s="21"/>
      <c r="K120" s="26"/>
      <c r="L120" s="21"/>
      <c r="M120" s="26"/>
      <c r="N120" s="21"/>
      <c r="O120" s="26"/>
      <c r="P120" s="26"/>
      <c r="Q120" s="26"/>
      <c r="R120" s="21"/>
      <c r="S120" s="26"/>
      <c r="T120" s="21"/>
      <c r="U120" s="26"/>
    </row>
    <row r="121" spans="1:21" x14ac:dyDescent="0.2">
      <c r="B121" s="21"/>
      <c r="C121" s="26"/>
      <c r="D121" s="21"/>
      <c r="E121" s="26"/>
      <c r="F121" s="21"/>
      <c r="G121" s="26"/>
      <c r="H121" s="21"/>
      <c r="I121" s="26"/>
      <c r="J121" s="21"/>
      <c r="K121" s="26"/>
      <c r="L121" s="21"/>
      <c r="M121" s="26"/>
      <c r="N121" s="21"/>
      <c r="O121" s="26"/>
      <c r="P121" s="26"/>
      <c r="Q121" s="26"/>
      <c r="R121" s="21"/>
      <c r="S121" s="26"/>
      <c r="T121" s="21"/>
      <c r="U121" s="26"/>
    </row>
    <row r="122" spans="1:21" x14ac:dyDescent="0.2">
      <c r="B122" s="21"/>
      <c r="C122" s="26"/>
      <c r="D122" s="21"/>
      <c r="E122" s="26"/>
      <c r="F122" s="21"/>
      <c r="G122" s="26"/>
      <c r="H122" s="21"/>
      <c r="I122" s="26"/>
      <c r="J122" s="21"/>
      <c r="K122" s="26"/>
      <c r="L122" s="21"/>
      <c r="M122" s="26"/>
      <c r="N122" s="21"/>
      <c r="O122" s="26"/>
      <c r="P122" s="26"/>
      <c r="Q122" s="26"/>
      <c r="R122" s="21"/>
      <c r="S122" s="26"/>
      <c r="T122" s="21"/>
      <c r="U122" s="26"/>
    </row>
    <row r="123" spans="1:21" x14ac:dyDescent="0.2">
      <c r="B123" s="21"/>
      <c r="C123" s="26"/>
      <c r="D123" s="21"/>
      <c r="E123" s="26"/>
      <c r="F123" s="21"/>
      <c r="G123" s="26"/>
      <c r="H123" s="21"/>
      <c r="I123" s="26"/>
      <c r="J123" s="21"/>
      <c r="K123" s="26"/>
      <c r="L123" s="21"/>
      <c r="M123" s="26"/>
      <c r="N123" s="21"/>
      <c r="O123" s="26"/>
      <c r="P123" s="26"/>
      <c r="Q123" s="26"/>
      <c r="R123" s="21"/>
      <c r="S123" s="26"/>
      <c r="T123" s="21"/>
      <c r="U123" s="26"/>
    </row>
    <row r="124" spans="1:21" x14ac:dyDescent="0.2">
      <c r="B124" s="21"/>
      <c r="C124" s="26"/>
      <c r="D124" s="21"/>
      <c r="E124" s="26"/>
      <c r="F124" s="21"/>
      <c r="G124" s="26"/>
      <c r="H124" s="21"/>
      <c r="I124" s="26"/>
      <c r="J124" s="21"/>
      <c r="K124" s="26"/>
      <c r="L124" s="21"/>
      <c r="M124" s="26"/>
      <c r="N124" s="21"/>
      <c r="O124" s="26"/>
      <c r="P124" s="26"/>
      <c r="Q124" s="26"/>
      <c r="R124" s="21"/>
      <c r="S124" s="26"/>
      <c r="T124" s="21"/>
      <c r="U124" s="26"/>
    </row>
    <row r="127" spans="1:21" x14ac:dyDescent="0.2">
      <c r="B127" s="21"/>
      <c r="C127" s="26"/>
      <c r="D127" s="21"/>
      <c r="E127" s="26"/>
      <c r="F127" s="21"/>
      <c r="G127" s="26"/>
      <c r="H127" s="21"/>
      <c r="I127" s="26"/>
      <c r="J127" s="21"/>
      <c r="K127" s="26"/>
      <c r="L127" s="21"/>
      <c r="M127" s="26"/>
      <c r="N127" s="21"/>
      <c r="O127" s="26"/>
      <c r="P127" s="26"/>
      <c r="Q127" s="26"/>
      <c r="R127" s="21"/>
      <c r="S127" s="26"/>
      <c r="T127" s="21"/>
      <c r="U127" s="26"/>
    </row>
    <row r="128" spans="1:21" x14ac:dyDescent="0.2">
      <c r="B128" s="21"/>
      <c r="C128" s="26"/>
      <c r="D128" s="21"/>
      <c r="E128" s="26"/>
      <c r="F128" s="21"/>
      <c r="G128" s="26"/>
      <c r="H128" s="21"/>
      <c r="I128" s="26"/>
      <c r="J128" s="21"/>
      <c r="K128" s="26"/>
      <c r="L128" s="21"/>
      <c r="M128" s="26"/>
      <c r="N128" s="21"/>
      <c r="O128" s="26"/>
      <c r="P128" s="26"/>
      <c r="Q128" s="26"/>
      <c r="R128" s="21"/>
      <c r="S128" s="26"/>
      <c r="T128" s="21"/>
      <c r="U128" s="26"/>
    </row>
    <row r="129" spans="2:21" x14ac:dyDescent="0.2">
      <c r="B129" s="21"/>
      <c r="C129" s="26"/>
      <c r="D129" s="21"/>
      <c r="E129" s="26"/>
      <c r="F129" s="21"/>
      <c r="G129" s="26"/>
      <c r="H129" s="21"/>
      <c r="I129" s="26"/>
      <c r="J129" s="21"/>
      <c r="K129" s="26"/>
      <c r="L129" s="21"/>
      <c r="M129" s="26"/>
      <c r="N129" s="21"/>
      <c r="O129" s="26"/>
      <c r="P129" s="26"/>
      <c r="Q129" s="26"/>
      <c r="R129" s="21"/>
      <c r="S129" s="26"/>
      <c r="T129" s="21"/>
      <c r="U129" s="26"/>
    </row>
  </sheetData>
  <mergeCells count="30">
    <mergeCell ref="D66:E67"/>
    <mergeCell ref="J5:K5"/>
    <mergeCell ref="L5:M5"/>
    <mergeCell ref="B66:C67"/>
    <mergeCell ref="R4:S5"/>
    <mergeCell ref="R66:S67"/>
    <mergeCell ref="N66:O67"/>
    <mergeCell ref="P4:Q5"/>
    <mergeCell ref="A4:A6"/>
    <mergeCell ref="F4:M4"/>
    <mergeCell ref="B4:C5"/>
    <mergeCell ref="D4:E5"/>
    <mergeCell ref="F5:G5"/>
    <mergeCell ref="H5:I5"/>
    <mergeCell ref="T4:U5"/>
    <mergeCell ref="P66:Q67"/>
    <mergeCell ref="T66:U67"/>
    <mergeCell ref="A1:U1"/>
    <mergeCell ref="A2:U2"/>
    <mergeCell ref="A3:U3"/>
    <mergeCell ref="A62:U62"/>
    <mergeCell ref="A63:U63"/>
    <mergeCell ref="A64:U64"/>
    <mergeCell ref="N4:O5"/>
    <mergeCell ref="F67:G67"/>
    <mergeCell ref="H67:I67"/>
    <mergeCell ref="J67:K67"/>
    <mergeCell ref="L67:M67"/>
    <mergeCell ref="F66:M66"/>
    <mergeCell ref="A66:A68"/>
  </mergeCells>
  <phoneticPr fontId="0" type="noConversion"/>
  <printOptions horizontalCentered="1"/>
  <pageMargins left="0.97870078740157473" right="0.19685039370078741" top="0.78740157480314965" bottom="0.78740157480314965" header="0" footer="0.19685039370078741"/>
  <pageSetup paperSize="9" scale="73" firstPageNumber="18" orientation="landscape" useFirstPageNumber="1" r:id="rId1"/>
  <headerFooter alignWithMargins="0">
    <oddFooter>&amp;L&amp;Z&amp;F+&amp;F+&amp;A&amp;C&amp;P&amp;R&amp;D+&amp;T</oddFooter>
  </headerFooter>
  <rowBreaks count="1" manualBreakCount="1">
    <brk id="60" max="16383" man="1"/>
  </rowBreaks>
  <ignoredErrors>
    <ignoredError sqref="D11:I11 D26:G26 F8:G8 D34:G35 E12:G15 I8 I12:I15 K8 M8 O8 G17:G18 D38:I38 E36:G36 E41:G47 I41:I47 E40:I40 E39 G39 I39 I17:I18 K11:K18 M11:M18 O11:O18 G25 I25:I26 K25:K26 M25:M26 O25:O26 I34:I36 K34:K36 M34:M36 O34:O36 K38:K47 M38:M47 O38:O47" formula="1"/>
    <ignoredError sqref="D17:F17 E25:F25 E18:F18" formula="1" emptyCellReference="1"/>
    <ignoredError sqref="B17:C18 B25:C25" emptyCellReferenc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AI120"/>
  <sheetViews>
    <sheetView topLeftCell="A63" zoomScaleNormal="100" workbookViewId="0">
      <selection activeCell="A65" sqref="A65:A67"/>
    </sheetView>
  </sheetViews>
  <sheetFormatPr baseColWidth="10" defaultColWidth="12" defaultRowHeight="11.25" x14ac:dyDescent="0.2"/>
  <cols>
    <col min="1" max="1" width="69.5" style="106" customWidth="1"/>
    <col min="2" max="2" width="14.1640625" style="106" customWidth="1"/>
    <col min="3" max="3" width="12.5" style="106" customWidth="1"/>
    <col min="4" max="4" width="13" style="106" customWidth="1"/>
    <col min="5" max="5" width="13.1640625" style="109" customWidth="1"/>
    <col min="6" max="6" width="16.6640625" style="109" bestFit="1" customWidth="1"/>
    <col min="7" max="7" width="12.1640625" style="109" bestFit="1" customWidth="1"/>
    <col min="8" max="8" width="16" style="106" customWidth="1"/>
    <col min="9" max="9" width="18" style="106" customWidth="1"/>
    <col min="10" max="10" width="11.6640625" style="106" customWidth="1"/>
    <col min="11" max="11" width="10.6640625" style="106" customWidth="1"/>
    <col min="12" max="12" width="11.5" style="106" bestFit="1" customWidth="1"/>
    <col min="13" max="13" width="11" style="106" customWidth="1"/>
    <col min="14" max="16384" width="12" style="106"/>
  </cols>
  <sheetData>
    <row r="1" spans="1:35" x14ac:dyDescent="0.2">
      <c r="A1" s="230" t="s">
        <v>91</v>
      </c>
      <c r="B1" s="230"/>
      <c r="C1" s="230"/>
      <c r="D1" s="230"/>
      <c r="E1" s="230"/>
      <c r="F1" s="230"/>
      <c r="G1" s="230"/>
      <c r="H1" s="230"/>
      <c r="I1" s="230"/>
    </row>
    <row r="2" spans="1:35" x14ac:dyDescent="0.2">
      <c r="A2" s="231" t="s">
        <v>66</v>
      </c>
      <c r="B2" s="231"/>
      <c r="C2" s="231"/>
      <c r="D2" s="231"/>
      <c r="E2" s="231"/>
      <c r="F2" s="231"/>
      <c r="G2" s="231"/>
      <c r="H2" s="231"/>
      <c r="I2" s="231"/>
    </row>
    <row r="3" spans="1:35" ht="13.15" customHeight="1" x14ac:dyDescent="0.2">
      <c r="A3" s="232" t="s">
        <v>70</v>
      </c>
      <c r="B3" s="232"/>
      <c r="C3" s="232"/>
      <c r="D3" s="232"/>
      <c r="E3" s="232"/>
      <c r="F3" s="232"/>
      <c r="G3" s="232"/>
      <c r="H3" s="232"/>
      <c r="I3" s="232"/>
    </row>
    <row r="4" spans="1:35" ht="11.25" customHeight="1" x14ac:dyDescent="0.2">
      <c r="A4" s="234" t="s">
        <v>31</v>
      </c>
      <c r="B4" s="241" t="s">
        <v>27</v>
      </c>
      <c r="C4" s="241"/>
      <c r="D4" s="241"/>
      <c r="E4" s="241"/>
      <c r="F4" s="241"/>
      <c r="G4" s="241"/>
      <c r="H4" s="241"/>
      <c r="I4" s="241"/>
    </row>
    <row r="5" spans="1:35" ht="12" customHeight="1" x14ac:dyDescent="0.2">
      <c r="A5" s="235"/>
      <c r="B5" s="239" t="s">
        <v>27</v>
      </c>
      <c r="C5" s="241" t="s">
        <v>7</v>
      </c>
      <c r="D5" s="241"/>
      <c r="E5" s="241"/>
      <c r="F5" s="241"/>
      <c r="G5" s="237" t="s">
        <v>1</v>
      </c>
      <c r="H5" s="209" t="s">
        <v>128</v>
      </c>
      <c r="I5" s="209" t="s">
        <v>134</v>
      </c>
    </row>
    <row r="6" spans="1:35" ht="11.25" customHeight="1" x14ac:dyDescent="0.2">
      <c r="A6" s="236"/>
      <c r="B6" s="240"/>
      <c r="C6" s="187" t="s">
        <v>9</v>
      </c>
      <c r="D6" s="175" t="s">
        <v>88</v>
      </c>
      <c r="E6" s="175" t="s">
        <v>10</v>
      </c>
      <c r="F6" s="175" t="s">
        <v>89</v>
      </c>
      <c r="G6" s="238"/>
      <c r="H6" s="210"/>
      <c r="I6" s="210"/>
    </row>
    <row r="7" spans="1:35" x14ac:dyDescent="0.2">
      <c r="A7" s="107"/>
      <c r="B7" s="107"/>
      <c r="C7" s="107"/>
      <c r="D7" s="107"/>
      <c r="E7" s="107"/>
      <c r="F7" s="107"/>
      <c r="G7" s="106"/>
    </row>
    <row r="8" spans="1:35" s="20" customFormat="1" ht="12" customHeight="1" x14ac:dyDescent="0.2">
      <c r="A8" s="20" t="s">
        <v>58</v>
      </c>
      <c r="B8" s="70">
        <v>9138.0872241040524</v>
      </c>
      <c r="C8" s="70">
        <v>9790.3738200475073</v>
      </c>
      <c r="D8" s="70">
        <v>17380.7655127047</v>
      </c>
      <c r="E8" s="70">
        <v>9007.714195435532</v>
      </c>
      <c r="F8" s="70">
        <v>4794.9881578401655</v>
      </c>
      <c r="G8" s="70">
        <v>8304.6992701330564</v>
      </c>
      <c r="H8" s="70">
        <v>4157.5443349834259</v>
      </c>
      <c r="I8" s="70">
        <v>5986.8488832134244</v>
      </c>
      <c r="K8" s="18"/>
      <c r="L8" s="22"/>
      <c r="M8" s="18"/>
      <c r="N8" s="22"/>
      <c r="O8" s="18"/>
      <c r="P8" s="22"/>
    </row>
    <row r="9" spans="1:35" customFormat="1" ht="11.25" customHeight="1" x14ac:dyDescent="0.2">
      <c r="A9" s="40"/>
      <c r="J9" s="106"/>
      <c r="K9" s="18"/>
      <c r="L9" s="22"/>
      <c r="M9" s="18"/>
      <c r="N9" s="22"/>
      <c r="O9" s="18"/>
      <c r="P9" s="22"/>
      <c r="S9" s="15"/>
      <c r="U9" s="15"/>
      <c r="W9" s="15"/>
      <c r="Y9" s="15"/>
      <c r="AA9" s="15"/>
      <c r="AC9" s="15"/>
      <c r="AE9" s="15"/>
      <c r="AG9" s="15"/>
      <c r="AI9" s="15"/>
    </row>
    <row r="10" spans="1:35" customFormat="1" ht="12.75" customHeight="1" x14ac:dyDescent="0.2">
      <c r="A10" s="14" t="s">
        <v>34</v>
      </c>
      <c r="B10" s="81"/>
      <c r="C10" s="81"/>
      <c r="D10" s="81"/>
      <c r="E10" s="81"/>
      <c r="F10" s="81"/>
      <c r="G10" s="81"/>
      <c r="H10" s="81"/>
      <c r="I10" s="81"/>
      <c r="J10" s="106"/>
      <c r="K10" s="23"/>
      <c r="L10" s="23"/>
      <c r="M10" s="23"/>
      <c r="N10" s="23"/>
      <c r="O10" s="23"/>
      <c r="P10" s="23"/>
      <c r="S10" s="15"/>
      <c r="U10" s="15"/>
      <c r="W10" s="15"/>
      <c r="Y10" s="15"/>
      <c r="AA10" s="15"/>
      <c r="AC10" s="15"/>
      <c r="AE10" s="15"/>
      <c r="AG10" s="15"/>
      <c r="AI10" s="15"/>
    </row>
    <row r="11" spans="1:35" customFormat="1" x14ac:dyDescent="0.2">
      <c r="A11" s="41" t="s">
        <v>55</v>
      </c>
      <c r="B11" s="169">
        <v>11045.47514538402</v>
      </c>
      <c r="C11" s="169">
        <v>11787.205407033223</v>
      </c>
      <c r="D11" s="169">
        <v>18378.598606127434</v>
      </c>
      <c r="E11" s="169">
        <v>10959.252225809414</v>
      </c>
      <c r="F11" s="169">
        <v>5045.0154208921076</v>
      </c>
      <c r="G11" s="169">
        <v>9981.7748497487755</v>
      </c>
      <c r="H11" s="169">
        <v>4166.3184515596931</v>
      </c>
      <c r="I11" s="169">
        <v>7277.0103920558886</v>
      </c>
      <c r="J11" s="106"/>
      <c r="K11" s="42"/>
      <c r="L11" s="43"/>
      <c r="M11" s="42"/>
      <c r="N11" s="43"/>
      <c r="O11" s="42"/>
      <c r="P11" s="43"/>
      <c r="S11" s="15"/>
      <c r="U11" s="15"/>
      <c r="W11" s="15"/>
      <c r="Y11" s="15"/>
      <c r="AA11" s="15"/>
      <c r="AC11" s="15"/>
      <c r="AE11" s="15"/>
      <c r="AG11" s="15"/>
      <c r="AI11" s="15"/>
    </row>
    <row r="12" spans="1:35" customFormat="1" x14ac:dyDescent="0.2">
      <c r="A12" s="44" t="s">
        <v>50</v>
      </c>
      <c r="B12" s="169">
        <v>13593.9960411433</v>
      </c>
      <c r="C12" s="169">
        <v>14737.838134666164</v>
      </c>
      <c r="D12" s="169">
        <v>20138.005279229852</v>
      </c>
      <c r="E12" s="169">
        <v>13799.240216757556</v>
      </c>
      <c r="F12" s="169">
        <v>5581.6105871356958</v>
      </c>
      <c r="G12" s="169">
        <v>11844.806001725432</v>
      </c>
      <c r="H12" s="169">
        <v>7200</v>
      </c>
      <c r="I12" s="169">
        <v>8781.0319568847754</v>
      </c>
      <c r="J12" s="106"/>
      <c r="K12" s="21"/>
      <c r="L12" s="43"/>
      <c r="M12" s="42"/>
      <c r="N12" s="43"/>
      <c r="O12" s="42"/>
      <c r="P12" s="43"/>
      <c r="S12" s="15"/>
      <c r="U12" s="15"/>
      <c r="W12" s="15"/>
      <c r="Y12" s="15"/>
      <c r="AA12" s="15"/>
      <c r="AC12" s="15"/>
      <c r="AE12" s="15"/>
      <c r="AG12" s="15"/>
      <c r="AI12" s="15"/>
    </row>
    <row r="13" spans="1:35" customFormat="1" x14ac:dyDescent="0.2">
      <c r="A13" s="44" t="s">
        <v>51</v>
      </c>
      <c r="B13" s="169">
        <v>11642.228114067721</v>
      </c>
      <c r="C13" s="169">
        <v>11816.848785822489</v>
      </c>
      <c r="D13" s="169">
        <v>16412.776412776413</v>
      </c>
      <c r="E13" s="169">
        <v>11736.785724681984</v>
      </c>
      <c r="F13" s="169">
        <v>5411</v>
      </c>
      <c r="G13" s="169">
        <v>11409.253185163039</v>
      </c>
      <c r="H13" s="169">
        <v>0</v>
      </c>
      <c r="I13" s="169">
        <v>9226.3105175292148</v>
      </c>
      <c r="J13" s="106"/>
      <c r="K13" s="21"/>
      <c r="L13" s="43"/>
      <c r="M13" s="42"/>
      <c r="N13" s="43"/>
      <c r="O13" s="42"/>
      <c r="P13" s="43"/>
      <c r="S13" s="15"/>
      <c r="U13" s="15"/>
      <c r="W13" s="15"/>
      <c r="Y13" s="15"/>
      <c r="AA13" s="15"/>
      <c r="AC13" s="15"/>
      <c r="AE13" s="15"/>
      <c r="AG13" s="15"/>
      <c r="AI13" s="15"/>
    </row>
    <row r="14" spans="1:35" customFormat="1" x14ac:dyDescent="0.2">
      <c r="A14" s="44" t="s">
        <v>76</v>
      </c>
      <c r="B14" s="169">
        <v>10048.89185554325</v>
      </c>
      <c r="C14" s="169">
        <v>10733.869042699836</v>
      </c>
      <c r="D14" s="169">
        <v>17625.368254106004</v>
      </c>
      <c r="E14" s="169">
        <v>9850.1829615579518</v>
      </c>
      <c r="F14" s="169">
        <v>4804.3058951805024</v>
      </c>
      <c r="G14" s="169">
        <v>9162.6433935453369</v>
      </c>
      <c r="H14" s="169">
        <v>4022.7319513279676</v>
      </c>
      <c r="I14" s="169">
        <v>6347.9851563399134</v>
      </c>
      <c r="J14" s="106"/>
      <c r="K14" s="21"/>
      <c r="L14" s="43"/>
      <c r="M14" s="42"/>
      <c r="N14" s="43"/>
      <c r="O14" s="42"/>
      <c r="P14" s="43"/>
      <c r="S14" s="15"/>
      <c r="U14" s="15"/>
      <c r="W14" s="15"/>
      <c r="Y14" s="15"/>
      <c r="AA14" s="15"/>
      <c r="AC14" s="15"/>
      <c r="AE14" s="15"/>
      <c r="AG14" s="15"/>
      <c r="AI14" s="15"/>
    </row>
    <row r="15" spans="1:35" customFormat="1" x14ac:dyDescent="0.2">
      <c r="A15" s="41" t="s">
        <v>52</v>
      </c>
      <c r="B15" s="169">
        <v>6409.8234892506525</v>
      </c>
      <c r="C15" s="169">
        <v>6592.5333984096596</v>
      </c>
      <c r="D15" s="169">
        <v>13964.495519074502</v>
      </c>
      <c r="E15" s="169">
        <v>6141.4889177111081</v>
      </c>
      <c r="F15" s="169">
        <v>4410.0553842938534</v>
      </c>
      <c r="G15" s="169">
        <v>6400.9533127386376</v>
      </c>
      <c r="H15" s="169">
        <v>4000</v>
      </c>
      <c r="I15" s="169">
        <v>4121.0038047237867</v>
      </c>
      <c r="J15" s="106"/>
      <c r="K15" s="21"/>
      <c r="L15" s="43"/>
      <c r="M15" s="42"/>
      <c r="N15" s="43"/>
      <c r="O15" s="42"/>
      <c r="P15" s="43"/>
      <c r="S15" s="15"/>
      <c r="U15" s="15"/>
      <c r="W15" s="15"/>
      <c r="Y15" s="15"/>
      <c r="AA15" s="15"/>
      <c r="AC15" s="15"/>
      <c r="AE15" s="15"/>
      <c r="AG15" s="15"/>
      <c r="AI15" s="15"/>
    </row>
    <row r="16" spans="1:35" customFormat="1" x14ac:dyDescent="0.2">
      <c r="A16" s="42"/>
      <c r="J16" s="106"/>
      <c r="K16" s="21"/>
      <c r="L16" s="43"/>
      <c r="M16" s="21"/>
      <c r="N16" s="43"/>
      <c r="O16" s="21"/>
      <c r="P16" s="43"/>
      <c r="S16" s="15"/>
      <c r="U16" s="15"/>
      <c r="W16" s="15"/>
      <c r="Y16" s="15"/>
      <c r="AA16" s="15"/>
      <c r="AC16" s="15"/>
      <c r="AE16" s="15"/>
      <c r="AG16" s="15"/>
      <c r="AI16" s="15"/>
    </row>
    <row r="17" spans="1:35" customFormat="1" x14ac:dyDescent="0.2">
      <c r="A17" s="14" t="s">
        <v>33</v>
      </c>
      <c r="J17" s="106"/>
      <c r="K17" s="18"/>
      <c r="L17" s="18"/>
      <c r="M17" s="18"/>
      <c r="N17" s="18"/>
      <c r="O17" s="18"/>
      <c r="P17" s="18"/>
      <c r="S17" s="15"/>
      <c r="U17" s="15"/>
      <c r="W17" s="15"/>
      <c r="Y17" s="15"/>
      <c r="AA17" s="15"/>
      <c r="AC17" s="15"/>
      <c r="AE17" s="15"/>
      <c r="AG17" s="15"/>
      <c r="AI17" s="15"/>
    </row>
    <row r="18" spans="1:35" customFormat="1" x14ac:dyDescent="0.2">
      <c r="A18" s="189" t="s">
        <v>35</v>
      </c>
      <c r="B18" s="169">
        <v>5226.7407356042331</v>
      </c>
      <c r="C18" s="169">
        <v>5409.3272110827247</v>
      </c>
      <c r="D18" s="169">
        <v>13569.683162803045</v>
      </c>
      <c r="E18" s="169">
        <v>5024.7584901483979</v>
      </c>
      <c r="F18" s="169">
        <v>5839.03193280908</v>
      </c>
      <c r="G18" s="169">
        <v>5156.8544481511226</v>
      </c>
      <c r="H18" s="169">
        <v>4000</v>
      </c>
      <c r="I18" s="169">
        <v>4343.6748845480761</v>
      </c>
      <c r="J18" s="106"/>
      <c r="K18" s="42"/>
      <c r="L18" s="43"/>
      <c r="M18" s="42"/>
      <c r="N18" s="43"/>
      <c r="O18" s="42"/>
      <c r="P18" s="43"/>
      <c r="S18" s="15"/>
      <c r="U18" s="15"/>
      <c r="W18" s="15"/>
      <c r="Y18" s="15"/>
      <c r="AA18" s="15"/>
      <c r="AC18" s="15"/>
      <c r="AE18" s="15"/>
      <c r="AG18" s="15"/>
      <c r="AI18" s="15"/>
    </row>
    <row r="19" spans="1:35" customFormat="1" x14ac:dyDescent="0.2">
      <c r="A19" s="189" t="s">
        <v>147</v>
      </c>
      <c r="B19" s="169">
        <v>6129.6941872329626</v>
      </c>
      <c r="C19" s="169">
        <v>6204.1659768000845</v>
      </c>
      <c r="D19" s="169">
        <v>11643.973731656139</v>
      </c>
      <c r="E19" s="169">
        <v>6141.5870410874913</v>
      </c>
      <c r="F19" s="169">
        <v>4847.1133380220435</v>
      </c>
      <c r="G19" s="169">
        <v>6310.5959514892629</v>
      </c>
      <c r="H19" s="169">
        <v>0</v>
      </c>
      <c r="I19" s="169">
        <v>4180.6245475508686</v>
      </c>
      <c r="J19" s="106"/>
      <c r="K19" s="42"/>
      <c r="L19" s="43"/>
      <c r="M19" s="42"/>
      <c r="N19" s="43"/>
      <c r="O19" s="42"/>
      <c r="P19" s="43"/>
      <c r="S19" s="15"/>
      <c r="U19" s="15"/>
      <c r="W19" s="15"/>
      <c r="Y19" s="15"/>
      <c r="AA19" s="15"/>
      <c r="AC19" s="15"/>
      <c r="AE19" s="15"/>
      <c r="AG19" s="15"/>
      <c r="AI19" s="15"/>
    </row>
    <row r="20" spans="1:35" customFormat="1" x14ac:dyDescent="0.2">
      <c r="A20" s="189" t="s">
        <v>148</v>
      </c>
      <c r="B20" s="169">
        <v>7416.4840063255151</v>
      </c>
      <c r="C20" s="169">
        <v>7450.0126604020697</v>
      </c>
      <c r="D20" s="169">
        <v>11933.023531983385</v>
      </c>
      <c r="E20" s="169">
        <v>7403.7322538098397</v>
      </c>
      <c r="F20" s="169">
        <v>4555.9637260731279</v>
      </c>
      <c r="G20" s="169">
        <v>7713.5215674994561</v>
      </c>
      <c r="H20" s="169">
        <v>4831.9766736944757</v>
      </c>
      <c r="I20" s="169">
        <v>4869.9442678091618</v>
      </c>
      <c r="J20" s="106"/>
      <c r="K20" s="42"/>
      <c r="L20" s="43"/>
      <c r="M20" s="42"/>
      <c r="N20" s="43"/>
      <c r="O20" s="42"/>
      <c r="P20" s="43"/>
      <c r="S20" s="15"/>
      <c r="U20" s="15"/>
      <c r="W20" s="15"/>
      <c r="Y20" s="15"/>
      <c r="AA20" s="15"/>
      <c r="AC20" s="15"/>
      <c r="AE20" s="15"/>
      <c r="AG20" s="15"/>
      <c r="AI20" s="15"/>
    </row>
    <row r="21" spans="1:35" customFormat="1" x14ac:dyDescent="0.2">
      <c r="A21" s="189" t="s">
        <v>149</v>
      </c>
      <c r="B21" s="169">
        <v>7931.3905749234891</v>
      </c>
      <c r="C21" s="169">
        <v>8018.4383688942953</v>
      </c>
      <c r="D21" s="169">
        <v>9880.8547063736842</v>
      </c>
      <c r="E21" s="169">
        <v>8074.2066395966285</v>
      </c>
      <c r="F21" s="169">
        <v>4360.4908858459539</v>
      </c>
      <c r="G21" s="169">
        <v>8234.8595930425963</v>
      </c>
      <c r="H21" s="169">
        <v>2442.9006430052468</v>
      </c>
      <c r="I21" s="169">
        <v>6203.9081939724092</v>
      </c>
      <c r="J21" s="106"/>
      <c r="K21" s="42"/>
      <c r="L21" s="43"/>
      <c r="M21" s="42"/>
      <c r="N21" s="43"/>
      <c r="O21" s="42"/>
      <c r="P21" s="43"/>
      <c r="S21" s="15"/>
      <c r="U21" s="15"/>
      <c r="W21" s="15"/>
      <c r="Y21" s="15"/>
      <c r="AA21" s="15"/>
      <c r="AC21" s="15"/>
      <c r="AE21" s="15"/>
      <c r="AG21" s="15"/>
      <c r="AI21" s="15"/>
    </row>
    <row r="22" spans="1:35" customFormat="1" x14ac:dyDescent="0.2">
      <c r="A22" s="189" t="s">
        <v>150</v>
      </c>
      <c r="B22" s="169">
        <v>11080.034436042353</v>
      </c>
      <c r="C22" s="169">
        <v>11365.90326419198</v>
      </c>
      <c r="D22" s="169">
        <v>16217.463053084395</v>
      </c>
      <c r="E22" s="169">
        <v>10806.6833586592</v>
      </c>
      <c r="F22" s="169">
        <v>4602.2712790120813</v>
      </c>
      <c r="G22" s="169">
        <v>10599.940007148471</v>
      </c>
      <c r="H22" s="169">
        <v>0</v>
      </c>
      <c r="I22" s="169">
        <v>8048.5495848955316</v>
      </c>
      <c r="J22" s="106"/>
      <c r="K22" s="42"/>
      <c r="L22" s="43"/>
      <c r="M22" s="42"/>
      <c r="N22" s="43"/>
      <c r="O22" s="42"/>
      <c r="P22" s="43"/>
      <c r="S22" s="15"/>
      <c r="U22" s="15"/>
      <c r="W22" s="15"/>
      <c r="Y22" s="15"/>
      <c r="AA22" s="15"/>
      <c r="AC22" s="15"/>
      <c r="AE22" s="15"/>
      <c r="AG22" s="15"/>
      <c r="AI22" s="15"/>
    </row>
    <row r="23" spans="1:35" customFormat="1" x14ac:dyDescent="0.2">
      <c r="A23" s="189" t="s">
        <v>38</v>
      </c>
      <c r="B23" s="169">
        <v>18127.419756410276</v>
      </c>
      <c r="C23" s="169">
        <v>18714.76209827932</v>
      </c>
      <c r="D23" s="169">
        <v>21131.15448994665</v>
      </c>
      <c r="E23" s="169">
        <v>17224.332960388976</v>
      </c>
      <c r="F23" s="169">
        <v>9011.8238589523062</v>
      </c>
      <c r="G23" s="169">
        <v>16417.675160030481</v>
      </c>
      <c r="H23" s="169">
        <v>0</v>
      </c>
      <c r="I23" s="169">
        <v>13026.699616791926</v>
      </c>
      <c r="J23" s="106"/>
      <c r="K23" s="42"/>
      <c r="L23" s="43"/>
      <c r="M23" s="42"/>
      <c r="N23" s="43"/>
      <c r="O23" s="42"/>
      <c r="P23" s="43"/>
      <c r="S23" s="15"/>
      <c r="U23" s="15"/>
      <c r="W23" s="15"/>
      <c r="Y23" s="15"/>
      <c r="AA23" s="15"/>
      <c r="AC23" s="15"/>
      <c r="AE23" s="15"/>
      <c r="AG23" s="15"/>
      <c r="AI23" s="15"/>
    </row>
    <row r="24" spans="1:35" customFormat="1" x14ac:dyDescent="0.2">
      <c r="A24" s="189" t="s">
        <v>151</v>
      </c>
      <c r="B24" s="169">
        <v>8786.729661445519</v>
      </c>
      <c r="C24" s="169">
        <v>8673.6502011963476</v>
      </c>
      <c r="D24" s="169">
        <v>9357.5161978552242</v>
      </c>
      <c r="E24" s="169">
        <v>8796.5230834165377</v>
      </c>
      <c r="F24" s="169">
        <v>5769.4474395516927</v>
      </c>
      <c r="G24" s="169">
        <v>7957.5058125920959</v>
      </c>
      <c r="H24" s="169">
        <v>0</v>
      </c>
      <c r="I24" s="169">
        <v>15020.35334831533</v>
      </c>
      <c r="J24" s="106"/>
      <c r="K24" s="42"/>
      <c r="L24" s="43"/>
      <c r="M24" s="42"/>
      <c r="N24" s="43"/>
      <c r="O24" s="42"/>
      <c r="P24" s="43"/>
      <c r="S24" s="15"/>
      <c r="U24" s="15"/>
      <c r="W24" s="15"/>
      <c r="Y24" s="15"/>
      <c r="AA24" s="15"/>
      <c r="AC24" s="15"/>
      <c r="AE24" s="15"/>
      <c r="AG24" s="15"/>
      <c r="AI24" s="15"/>
    </row>
    <row r="25" spans="1:35" customFormat="1" x14ac:dyDescent="0.2">
      <c r="J25" s="106"/>
      <c r="L25" s="15"/>
      <c r="N25" s="15"/>
      <c r="P25" s="15"/>
      <c r="S25" s="15"/>
      <c r="U25" s="15"/>
      <c r="W25" s="15"/>
      <c r="Y25" s="15"/>
      <c r="AA25" s="15"/>
      <c r="AC25" s="15"/>
      <c r="AE25" s="15"/>
      <c r="AG25" s="15"/>
      <c r="AI25" s="15"/>
    </row>
    <row r="26" spans="1:35" customFormat="1" ht="11.25" customHeight="1" x14ac:dyDescent="0.2">
      <c r="A26" s="14" t="s">
        <v>17</v>
      </c>
      <c r="J26" s="106"/>
      <c r="K26" s="18"/>
      <c r="L26" s="18"/>
      <c r="M26" s="18"/>
      <c r="N26" s="18"/>
      <c r="O26" s="18"/>
      <c r="P26" s="18"/>
      <c r="S26" s="15"/>
      <c r="U26" s="15"/>
      <c r="W26" s="15"/>
      <c r="Y26" s="15"/>
      <c r="AA26" s="15"/>
      <c r="AC26" s="15"/>
      <c r="AE26" s="15"/>
      <c r="AG26" s="15"/>
      <c r="AI26" s="15"/>
    </row>
    <row r="27" spans="1:35" customFormat="1" x14ac:dyDescent="0.2">
      <c r="A27" s="41" t="s">
        <v>39</v>
      </c>
      <c r="B27" s="169">
        <v>4851.2958095205868</v>
      </c>
      <c r="C27" s="169">
        <v>5001.5978856916499</v>
      </c>
      <c r="D27" s="169">
        <v>9721.0191082802558</v>
      </c>
      <c r="E27" s="169">
        <v>5025.5788363027605</v>
      </c>
      <c r="F27" s="169">
        <v>4145.9289961237282</v>
      </c>
      <c r="G27" s="169">
        <v>4893.0634409390659</v>
      </c>
      <c r="H27" s="169">
        <v>1723.7647904811431</v>
      </c>
      <c r="I27" s="169">
        <v>3587.1334230888906</v>
      </c>
      <c r="J27" s="106"/>
      <c r="K27" s="42"/>
      <c r="L27" s="43"/>
      <c r="M27" s="42"/>
      <c r="N27" s="43"/>
      <c r="O27" s="42"/>
      <c r="P27" s="43"/>
      <c r="S27" s="15"/>
      <c r="U27" s="15"/>
      <c r="W27" s="15"/>
      <c r="Y27" s="15"/>
      <c r="AA27" s="15"/>
      <c r="AC27" s="15"/>
      <c r="AE27" s="15"/>
      <c r="AG27" s="15"/>
      <c r="AI27" s="15"/>
    </row>
    <row r="28" spans="1:35" customFormat="1" x14ac:dyDescent="0.2">
      <c r="A28" s="41" t="s">
        <v>40</v>
      </c>
      <c r="B28" s="169">
        <v>8399.4262613216688</v>
      </c>
      <c r="C28" s="169">
        <v>8699.9447175338883</v>
      </c>
      <c r="D28" s="169">
        <v>12882.410211300657</v>
      </c>
      <c r="E28" s="169">
        <v>8619.9043326367937</v>
      </c>
      <c r="F28" s="169">
        <v>3778.4200812678114</v>
      </c>
      <c r="G28" s="169">
        <v>6820.4839254990875</v>
      </c>
      <c r="H28" s="169">
        <v>0</v>
      </c>
      <c r="I28" s="169">
        <v>5658.3961042174697</v>
      </c>
      <c r="J28" s="106"/>
      <c r="K28" s="42"/>
      <c r="L28" s="43"/>
      <c r="M28" s="42"/>
      <c r="N28" s="43"/>
      <c r="O28" s="42"/>
      <c r="P28" s="43"/>
      <c r="S28" s="15"/>
      <c r="U28" s="15"/>
      <c r="W28" s="15"/>
      <c r="Y28" s="15"/>
      <c r="AA28" s="15"/>
      <c r="AC28" s="15"/>
      <c r="AE28" s="15"/>
      <c r="AG28" s="15"/>
      <c r="AI28" s="15"/>
    </row>
    <row r="29" spans="1:35" customFormat="1" x14ac:dyDescent="0.2">
      <c r="A29" s="41" t="s">
        <v>41</v>
      </c>
      <c r="B29" s="169">
        <v>9790.2297613585233</v>
      </c>
      <c r="C29" s="169">
        <v>10426.398494850468</v>
      </c>
      <c r="D29" s="169">
        <v>13674.80378877884</v>
      </c>
      <c r="E29" s="169">
        <v>10134.965400847952</v>
      </c>
      <c r="F29" s="169">
        <v>5068.9464402898247</v>
      </c>
      <c r="G29" s="169">
        <v>7962.2508580237109</v>
      </c>
      <c r="H29" s="169">
        <v>0</v>
      </c>
      <c r="I29" s="169">
        <v>4579.4205793271622</v>
      </c>
      <c r="J29" s="106"/>
      <c r="K29" s="42"/>
      <c r="L29" s="43"/>
      <c r="M29" s="42"/>
      <c r="N29" s="43"/>
      <c r="O29" s="42"/>
      <c r="P29" s="43"/>
      <c r="S29" s="15"/>
      <c r="U29" s="15"/>
      <c r="W29" s="15"/>
      <c r="Y29" s="15"/>
      <c r="AA29" s="15"/>
      <c r="AC29" s="15"/>
      <c r="AE29" s="15"/>
      <c r="AG29" s="15"/>
      <c r="AI29" s="15"/>
    </row>
    <row r="30" spans="1:35" customFormat="1" x14ac:dyDescent="0.2">
      <c r="A30" s="41" t="s">
        <v>46</v>
      </c>
      <c r="B30" s="169">
        <v>9886.5612163006808</v>
      </c>
      <c r="C30" s="169">
        <v>10694.751317623835</v>
      </c>
      <c r="D30" s="169">
        <v>16471.793747430336</v>
      </c>
      <c r="E30" s="169">
        <v>10095.975036702117</v>
      </c>
      <c r="F30" s="169">
        <v>5891.0112112291963</v>
      </c>
      <c r="G30" s="169">
        <v>8547.5563684514236</v>
      </c>
      <c r="H30" s="169">
        <v>8351.2270802178064</v>
      </c>
      <c r="I30" s="169">
        <v>6615.4753572015798</v>
      </c>
      <c r="J30" s="106"/>
      <c r="K30" s="42"/>
      <c r="L30" s="43"/>
      <c r="M30" s="42"/>
      <c r="N30" s="43"/>
      <c r="O30" s="42"/>
      <c r="P30" s="43"/>
      <c r="S30" s="15"/>
      <c r="U30" s="15"/>
      <c r="W30" s="15"/>
      <c r="Y30" s="15"/>
      <c r="AA30" s="15"/>
      <c r="AC30" s="15"/>
      <c r="AE30" s="15"/>
      <c r="AG30" s="15"/>
      <c r="AI30" s="15"/>
    </row>
    <row r="31" spans="1:35" customFormat="1" x14ac:dyDescent="0.2">
      <c r="A31" s="41" t="s">
        <v>47</v>
      </c>
      <c r="B31" s="169">
        <v>10086.173643458211</v>
      </c>
      <c r="C31" s="169">
        <v>10779.569797928989</v>
      </c>
      <c r="D31" s="169">
        <v>17136.777855018656</v>
      </c>
      <c r="E31" s="169">
        <v>9963.3435380096798</v>
      </c>
      <c r="F31" s="169">
        <v>4965.5859507482273</v>
      </c>
      <c r="G31" s="169">
        <v>9325.9785983601178</v>
      </c>
      <c r="H31" s="169">
        <v>0</v>
      </c>
      <c r="I31" s="169">
        <v>6317.4242967604723</v>
      </c>
      <c r="J31" s="106"/>
      <c r="K31" s="42"/>
      <c r="L31" s="43"/>
      <c r="M31" s="42"/>
      <c r="N31" s="43"/>
      <c r="O31" s="42"/>
      <c r="P31" s="43"/>
      <c r="S31" s="15"/>
      <c r="U31" s="15"/>
      <c r="W31" s="15"/>
      <c r="Y31" s="15"/>
      <c r="AA31" s="15"/>
      <c r="AC31" s="15"/>
      <c r="AE31" s="15"/>
      <c r="AG31" s="15"/>
      <c r="AI31" s="15"/>
    </row>
    <row r="32" spans="1:35" customFormat="1" x14ac:dyDescent="0.2">
      <c r="A32" s="41" t="s">
        <v>48</v>
      </c>
      <c r="B32" s="169">
        <v>9995.3977871449024</v>
      </c>
      <c r="C32" s="169">
        <v>11350.613382293785</v>
      </c>
      <c r="D32" s="169">
        <v>19958.397641215837</v>
      </c>
      <c r="E32" s="169">
        <v>9838.4943620665581</v>
      </c>
      <c r="F32" s="169">
        <v>4965.4983495669112</v>
      </c>
      <c r="G32" s="169">
        <v>8742.0641200524078</v>
      </c>
      <c r="H32" s="169">
        <v>7200</v>
      </c>
      <c r="I32" s="169">
        <v>6988.9119804271995</v>
      </c>
      <c r="J32" s="106"/>
      <c r="K32" s="42"/>
      <c r="L32" s="43"/>
      <c r="M32" s="42"/>
      <c r="N32" s="43"/>
      <c r="O32" s="42"/>
      <c r="P32" s="43"/>
      <c r="S32" s="15"/>
      <c r="U32" s="15"/>
      <c r="W32" s="15"/>
      <c r="Y32" s="15"/>
      <c r="AA32" s="15"/>
      <c r="AC32" s="15"/>
      <c r="AE32" s="15"/>
      <c r="AG32" s="15"/>
      <c r="AI32" s="15"/>
    </row>
    <row r="33" spans="1:35" customFormat="1" x14ac:dyDescent="0.2">
      <c r="A33" s="41" t="s">
        <v>77</v>
      </c>
      <c r="B33" s="169">
        <v>7957.0258786387694</v>
      </c>
      <c r="C33" s="169">
        <v>9346.8211858157629</v>
      </c>
      <c r="D33" s="169">
        <v>22103.076337068684</v>
      </c>
      <c r="E33" s="169">
        <v>7050.1417179722075</v>
      </c>
      <c r="F33" s="169">
        <v>3571.9955623270939</v>
      </c>
      <c r="G33" s="169">
        <v>7255.6849423079848</v>
      </c>
      <c r="H33" s="169">
        <v>0</v>
      </c>
      <c r="I33" s="169">
        <v>7218.7268107859245</v>
      </c>
      <c r="J33" s="106"/>
      <c r="K33" s="42"/>
      <c r="L33" s="43"/>
      <c r="M33" s="42"/>
      <c r="N33" s="43"/>
      <c r="O33" s="42"/>
      <c r="P33" s="43"/>
      <c r="S33" s="15"/>
      <c r="U33" s="15"/>
      <c r="W33" s="15"/>
      <c r="Y33" s="15"/>
      <c r="AA33" s="15"/>
      <c r="AC33" s="15"/>
      <c r="AE33" s="15"/>
      <c r="AG33" s="15"/>
      <c r="AI33" s="15"/>
    </row>
    <row r="34" spans="1:35" customFormat="1" x14ac:dyDescent="0.2">
      <c r="A34" s="42"/>
      <c r="J34" s="106"/>
      <c r="K34" s="21"/>
      <c r="L34" s="43"/>
      <c r="M34" s="21"/>
      <c r="N34" s="43"/>
      <c r="O34" s="21"/>
      <c r="P34" s="43"/>
      <c r="S34" s="15"/>
      <c r="U34" s="15"/>
      <c r="W34" s="15"/>
      <c r="Y34" s="15"/>
      <c r="AA34" s="15"/>
      <c r="AC34" s="15"/>
      <c r="AE34" s="15"/>
      <c r="AG34" s="15"/>
      <c r="AI34" s="15"/>
    </row>
    <row r="35" spans="1:35" customFormat="1" x14ac:dyDescent="0.2">
      <c r="A35" s="14" t="s">
        <v>13</v>
      </c>
      <c r="J35" s="106"/>
      <c r="K35" s="18"/>
      <c r="L35" s="18"/>
      <c r="M35" s="18"/>
      <c r="N35" s="18"/>
      <c r="O35" s="18"/>
      <c r="P35" s="18"/>
      <c r="S35" s="15"/>
      <c r="U35" s="15"/>
      <c r="W35" s="15"/>
      <c r="Y35" s="15"/>
      <c r="AA35" s="15"/>
      <c r="AC35" s="15"/>
      <c r="AE35" s="15"/>
      <c r="AG35" s="15"/>
      <c r="AI35" s="15"/>
    </row>
    <row r="36" spans="1:35" customFormat="1" x14ac:dyDescent="0.2">
      <c r="A36" s="41" t="s">
        <v>2</v>
      </c>
      <c r="B36" s="169">
        <v>9317.3641805279112</v>
      </c>
      <c r="C36" s="169">
        <v>9366.555737016959</v>
      </c>
      <c r="D36" s="169">
        <v>16988.088947950295</v>
      </c>
      <c r="E36" s="169">
        <v>8743.0612632778502</v>
      </c>
      <c r="F36" s="169">
        <v>10311.465301257438</v>
      </c>
      <c r="G36" s="169">
        <v>9640.5447701390549</v>
      </c>
      <c r="H36" s="169">
        <v>4157.5443349834259</v>
      </c>
      <c r="I36" s="169">
        <v>7183.50406250587</v>
      </c>
      <c r="J36" s="106"/>
      <c r="K36" s="42"/>
      <c r="L36" s="43"/>
      <c r="M36" s="42"/>
      <c r="N36" s="43"/>
      <c r="O36" s="42"/>
      <c r="P36" s="43"/>
      <c r="S36" s="15"/>
      <c r="U36" s="15"/>
      <c r="W36" s="15"/>
      <c r="Y36" s="15"/>
      <c r="AA36" s="15"/>
      <c r="AC36" s="15"/>
      <c r="AE36" s="15"/>
      <c r="AG36" s="15"/>
      <c r="AI36" s="15"/>
    </row>
    <row r="37" spans="1:35" customFormat="1" x14ac:dyDescent="0.2">
      <c r="A37" s="41" t="s">
        <v>3</v>
      </c>
      <c r="B37" s="169">
        <v>8856.8541943603086</v>
      </c>
      <c r="C37" s="169">
        <v>10637.027778852078</v>
      </c>
      <c r="D37" s="169">
        <v>17694.355146880378</v>
      </c>
      <c r="E37" s="169">
        <v>9706.3287803007497</v>
      </c>
      <c r="F37" s="169">
        <v>4631.8517731155607</v>
      </c>
      <c r="G37" s="169">
        <v>7011.7987848897228</v>
      </c>
      <c r="H37" s="169">
        <v>0</v>
      </c>
      <c r="I37" s="169">
        <v>3863.2256274717151</v>
      </c>
      <c r="J37" s="106"/>
      <c r="K37" s="42"/>
      <c r="L37" s="43"/>
      <c r="M37" s="42"/>
      <c r="N37" s="43"/>
      <c r="O37" s="42"/>
      <c r="P37" s="43"/>
      <c r="S37" s="15"/>
      <c r="U37" s="15"/>
      <c r="W37" s="15"/>
      <c r="Y37" s="15"/>
      <c r="AA37" s="15"/>
      <c r="AC37" s="15"/>
      <c r="AE37" s="15"/>
      <c r="AG37" s="15"/>
      <c r="AI37" s="15"/>
    </row>
    <row r="38" spans="1:35" customFormat="1" x14ac:dyDescent="0.2">
      <c r="J38" s="106"/>
      <c r="K38" s="21"/>
      <c r="L38" s="43"/>
      <c r="M38" s="21"/>
      <c r="N38" s="43"/>
      <c r="O38" s="21"/>
      <c r="P38" s="43"/>
      <c r="S38" s="15"/>
      <c r="U38" s="15"/>
      <c r="W38" s="15"/>
      <c r="Y38" s="15"/>
      <c r="AA38" s="15"/>
      <c r="AC38" s="15"/>
      <c r="AE38" s="15"/>
      <c r="AG38" s="15"/>
      <c r="AI38" s="15"/>
    </row>
    <row r="39" spans="1:35" customFormat="1" x14ac:dyDescent="0.2">
      <c r="A39" s="14" t="s">
        <v>87</v>
      </c>
      <c r="B39" s="81"/>
      <c r="C39" s="81"/>
      <c r="D39" s="81"/>
      <c r="E39" s="81"/>
      <c r="F39" s="81"/>
      <c r="G39" s="81"/>
      <c r="H39" s="81"/>
      <c r="I39" s="81"/>
      <c r="J39" s="106"/>
      <c r="K39" s="57"/>
      <c r="L39" s="22"/>
      <c r="M39" s="57"/>
      <c r="N39" s="22"/>
      <c r="O39" s="57"/>
      <c r="P39" s="22"/>
      <c r="S39" s="15"/>
      <c r="U39" s="15"/>
      <c r="W39" s="15"/>
      <c r="Y39" s="15"/>
      <c r="AA39" s="15"/>
      <c r="AC39" s="15"/>
      <c r="AE39" s="15"/>
      <c r="AG39" s="15"/>
      <c r="AI39" s="15"/>
    </row>
    <row r="40" spans="1:35" customFormat="1" x14ac:dyDescent="0.2">
      <c r="A40" s="45" t="s">
        <v>80</v>
      </c>
      <c r="B40" s="169"/>
      <c r="C40" s="169"/>
      <c r="D40" s="169"/>
      <c r="E40" s="169"/>
      <c r="F40" s="169"/>
      <c r="G40" s="169"/>
      <c r="H40" s="169"/>
      <c r="I40" s="169"/>
      <c r="J40" s="106"/>
      <c r="K40" s="42"/>
      <c r="L40" s="43"/>
      <c r="M40" s="42"/>
      <c r="N40" s="43"/>
      <c r="O40" s="42"/>
      <c r="P40" s="43"/>
      <c r="S40" s="15"/>
      <c r="U40" s="15"/>
      <c r="W40" s="15"/>
      <c r="Y40" s="15"/>
      <c r="AA40" s="15"/>
      <c r="AC40" s="15"/>
      <c r="AE40" s="15"/>
      <c r="AG40" s="15"/>
      <c r="AI40" s="15"/>
    </row>
    <row r="41" spans="1:35" customFormat="1" x14ac:dyDescent="0.2">
      <c r="A41" s="174" t="s">
        <v>138</v>
      </c>
      <c r="B41" s="169">
        <v>4217.0294606262805</v>
      </c>
      <c r="C41" s="169">
        <v>5232.7314314493051</v>
      </c>
      <c r="D41" s="169">
        <v>10308.15790524552</v>
      </c>
      <c r="E41" s="169">
        <v>5003.2170005263333</v>
      </c>
      <c r="F41" s="169">
        <v>3424.8761374389273</v>
      </c>
      <c r="G41" s="169">
        <v>2987.5472197055178</v>
      </c>
      <c r="H41" s="169">
        <v>0</v>
      </c>
      <c r="I41" s="169">
        <v>2764.5831117887401</v>
      </c>
      <c r="J41" s="106"/>
      <c r="K41" s="42"/>
      <c r="L41" s="43"/>
      <c r="M41" s="42"/>
      <c r="N41" s="43"/>
      <c r="O41" s="42"/>
      <c r="P41" s="43"/>
      <c r="S41" s="15"/>
      <c r="U41" s="15"/>
      <c r="W41" s="15"/>
      <c r="Y41" s="15"/>
      <c r="AA41" s="15"/>
      <c r="AC41" s="15"/>
      <c r="AE41" s="15"/>
      <c r="AG41" s="15"/>
      <c r="AI41" s="15"/>
    </row>
    <row r="42" spans="1:35" customFormat="1" x14ac:dyDescent="0.2">
      <c r="A42" s="174" t="s">
        <v>139</v>
      </c>
      <c r="B42" s="169">
        <v>6907.5173499759303</v>
      </c>
      <c r="C42" s="169">
        <v>7817.4026384414201</v>
      </c>
      <c r="D42" s="169">
        <v>11382.166418017059</v>
      </c>
      <c r="E42" s="169">
        <v>7697.8920289256639</v>
      </c>
      <c r="F42" s="169">
        <v>4675.0000805397513</v>
      </c>
      <c r="G42" s="169">
        <v>4680.937453241816</v>
      </c>
      <c r="H42" s="169">
        <v>2480.1398621598969</v>
      </c>
      <c r="I42" s="169">
        <v>5501.9352858044158</v>
      </c>
      <c r="J42" s="106"/>
      <c r="K42" s="42"/>
      <c r="L42" s="43"/>
      <c r="M42" s="42"/>
      <c r="N42" s="43"/>
      <c r="O42" s="42"/>
      <c r="P42" s="43"/>
      <c r="S42" s="15"/>
      <c r="U42" s="15"/>
      <c r="W42" s="15"/>
      <c r="Y42" s="15"/>
      <c r="AA42" s="15"/>
      <c r="AC42" s="15"/>
      <c r="AE42" s="15"/>
      <c r="AG42" s="15"/>
      <c r="AI42" s="15"/>
    </row>
    <row r="43" spans="1:35" customFormat="1" x14ac:dyDescent="0.2">
      <c r="A43" s="174" t="s">
        <v>140</v>
      </c>
      <c r="B43" s="169">
        <v>0</v>
      </c>
      <c r="C43" s="169">
        <v>0</v>
      </c>
      <c r="D43" s="169">
        <v>0</v>
      </c>
      <c r="E43" s="169">
        <v>0</v>
      </c>
      <c r="F43" s="169">
        <v>0</v>
      </c>
      <c r="G43" s="169">
        <v>0</v>
      </c>
      <c r="H43" s="169">
        <v>0</v>
      </c>
      <c r="I43" s="169">
        <v>0</v>
      </c>
      <c r="J43" s="106"/>
      <c r="K43" s="42"/>
      <c r="L43" s="43"/>
      <c r="M43" s="42"/>
      <c r="N43" s="43"/>
      <c r="O43" s="42"/>
      <c r="P43" s="43"/>
      <c r="S43" s="15"/>
      <c r="U43" s="15"/>
      <c r="W43" s="15"/>
      <c r="Y43" s="15"/>
      <c r="AA43" s="15"/>
      <c r="AC43" s="15"/>
      <c r="AE43" s="15"/>
      <c r="AG43" s="15"/>
      <c r="AI43" s="15"/>
    </row>
    <row r="44" spans="1:35" customFormat="1" x14ac:dyDescent="0.2">
      <c r="A44" s="45" t="s">
        <v>81</v>
      </c>
      <c r="B44" s="169">
        <v>16537.200990688754</v>
      </c>
      <c r="C44" s="169">
        <v>17055.222890823305</v>
      </c>
      <c r="D44" s="169">
        <v>19832.344841693051</v>
      </c>
      <c r="E44" s="169">
        <v>16214.005541758508</v>
      </c>
      <c r="F44" s="169">
        <v>15928.168199546815</v>
      </c>
      <c r="G44" s="169">
        <v>15413.115563537152</v>
      </c>
      <c r="H44" s="169">
        <v>12000</v>
      </c>
      <c r="I44" s="169">
        <v>15888.677454544551</v>
      </c>
      <c r="J44" s="106"/>
      <c r="K44" s="42"/>
      <c r="L44" s="43"/>
      <c r="M44" s="42"/>
      <c r="N44" s="43"/>
      <c r="O44" s="42"/>
      <c r="P44" s="43"/>
      <c r="S44" s="15"/>
      <c r="U44" s="15"/>
      <c r="W44" s="15"/>
      <c r="Y44" s="15"/>
      <c r="AA44" s="15"/>
      <c r="AC44" s="15"/>
      <c r="AE44" s="15"/>
      <c r="AG44" s="15"/>
      <c r="AI44" s="15"/>
    </row>
    <row r="45" spans="1:35" customFormat="1" x14ac:dyDescent="0.2">
      <c r="A45" s="45" t="s">
        <v>82</v>
      </c>
      <c r="B45" s="169">
        <v>29135.078653723685</v>
      </c>
      <c r="C45" s="169">
        <v>31704.618156727829</v>
      </c>
      <c r="D45" s="169">
        <v>33175.00280862864</v>
      </c>
      <c r="E45" s="169">
        <v>30861.877354125176</v>
      </c>
      <c r="F45" s="169">
        <v>0</v>
      </c>
      <c r="G45" s="169">
        <v>26790.101837870829</v>
      </c>
      <c r="H45" s="169">
        <v>0</v>
      </c>
      <c r="I45" s="169">
        <v>26402.882495306592</v>
      </c>
      <c r="J45" s="106"/>
      <c r="K45" s="42"/>
      <c r="L45" s="43"/>
      <c r="M45" s="42"/>
      <c r="N45" s="43"/>
      <c r="O45" s="42"/>
      <c r="P45" s="43"/>
      <c r="S45" s="15"/>
      <c r="U45" s="15"/>
      <c r="W45" s="15"/>
      <c r="Y45" s="15"/>
      <c r="AA45" s="15"/>
      <c r="AC45" s="15"/>
      <c r="AE45" s="15"/>
      <c r="AG45" s="15"/>
      <c r="AI45" s="15"/>
    </row>
    <row r="46" spans="1:35" customFormat="1" x14ac:dyDescent="0.2">
      <c r="A46" s="45" t="s">
        <v>83</v>
      </c>
      <c r="B46" s="169">
        <v>39500.433046096143</v>
      </c>
      <c r="C46" s="169">
        <v>43481.64398919911</v>
      </c>
      <c r="D46" s="169">
        <v>46593.925958927961</v>
      </c>
      <c r="E46" s="169">
        <v>41682.544915591592</v>
      </c>
      <c r="F46" s="169">
        <v>0</v>
      </c>
      <c r="G46" s="169">
        <v>36960.036635189223</v>
      </c>
      <c r="H46" s="169">
        <v>0</v>
      </c>
      <c r="I46" s="169">
        <v>44032.02922953097</v>
      </c>
      <c r="J46" s="106"/>
      <c r="K46" s="42"/>
      <c r="L46" s="43"/>
      <c r="M46" s="42"/>
      <c r="N46" s="43"/>
      <c r="O46" s="42"/>
      <c r="P46" s="43"/>
      <c r="S46" s="15"/>
      <c r="U46" s="15"/>
      <c r="W46" s="15"/>
      <c r="Y46" s="15"/>
      <c r="AA46" s="15"/>
      <c r="AC46" s="15"/>
      <c r="AE46" s="15"/>
      <c r="AG46" s="15"/>
      <c r="AI46" s="15"/>
    </row>
    <row r="47" spans="1:35" customFormat="1" x14ac:dyDescent="0.2">
      <c r="A47" s="45" t="s">
        <v>84</v>
      </c>
      <c r="B47" s="169">
        <v>53305.798398510291</v>
      </c>
      <c r="C47" s="169">
        <v>61714.861219229992</v>
      </c>
      <c r="D47" s="169">
        <v>67966.383544525233</v>
      </c>
      <c r="E47" s="169">
        <v>60561.408283770659</v>
      </c>
      <c r="F47" s="169">
        <v>0</v>
      </c>
      <c r="G47" s="169">
        <v>51394.340572045323</v>
      </c>
      <c r="H47" s="169">
        <v>0</v>
      </c>
      <c r="I47" s="169">
        <v>0</v>
      </c>
      <c r="J47" s="106"/>
      <c r="K47" s="42"/>
      <c r="L47" s="43"/>
      <c r="M47" s="42"/>
      <c r="N47" s="43"/>
      <c r="O47" s="42"/>
      <c r="P47" s="43"/>
      <c r="S47" s="15"/>
      <c r="U47" s="15"/>
      <c r="W47" s="15"/>
      <c r="Y47" s="15"/>
      <c r="AA47" s="15"/>
      <c r="AC47" s="15"/>
      <c r="AE47" s="15"/>
      <c r="AG47" s="15"/>
      <c r="AI47" s="15"/>
    </row>
    <row r="48" spans="1:35" customFormat="1" x14ac:dyDescent="0.2">
      <c r="A48" s="42"/>
      <c r="B48" s="169"/>
      <c r="C48" s="169"/>
      <c r="D48" s="169"/>
      <c r="E48" s="169"/>
      <c r="F48" s="169"/>
      <c r="G48" s="169"/>
      <c r="H48" s="169"/>
      <c r="I48" s="169"/>
      <c r="J48" s="106"/>
      <c r="L48" s="15"/>
      <c r="N48" s="15"/>
      <c r="P48" s="15"/>
      <c r="S48" s="15"/>
      <c r="U48" s="15"/>
      <c r="W48" s="15"/>
      <c r="Y48" s="15"/>
      <c r="AA48" s="15"/>
      <c r="AC48" s="15"/>
      <c r="AE48" s="15"/>
      <c r="AG48" s="15"/>
      <c r="AI48" s="15"/>
    </row>
    <row r="49" spans="1:35" customFormat="1" x14ac:dyDescent="0.2">
      <c r="A49" s="14" t="s">
        <v>14</v>
      </c>
      <c r="J49" s="106"/>
      <c r="K49" s="63"/>
      <c r="L49" s="63"/>
      <c r="M49" s="63"/>
      <c r="N49" s="63"/>
      <c r="O49" s="63"/>
      <c r="P49" s="63"/>
      <c r="S49" s="15"/>
      <c r="U49" s="15"/>
      <c r="W49" s="15"/>
      <c r="Y49" s="15"/>
      <c r="AA49" s="15"/>
      <c r="AC49" s="15"/>
      <c r="AE49" s="15"/>
      <c r="AG49" s="15"/>
      <c r="AI49" s="15"/>
    </row>
    <row r="50" spans="1:35" customFormat="1" x14ac:dyDescent="0.2">
      <c r="A50" s="45" t="s">
        <v>36</v>
      </c>
      <c r="B50" s="169">
        <v>5128.0364317701296</v>
      </c>
      <c r="C50" s="169">
        <v>4731.8858118493745</v>
      </c>
      <c r="D50" s="169">
        <v>4475.9894459102907</v>
      </c>
      <c r="E50" s="169">
        <v>4733.0965285583234</v>
      </c>
      <c r="F50" s="169">
        <v>0</v>
      </c>
      <c r="G50" s="169">
        <v>6090.9545503730069</v>
      </c>
      <c r="H50" s="169">
        <v>0</v>
      </c>
      <c r="I50" s="169">
        <v>3451.7008918696515</v>
      </c>
      <c r="J50" s="106"/>
      <c r="K50" s="42"/>
      <c r="L50" s="43"/>
      <c r="M50" s="42"/>
      <c r="N50" s="43"/>
      <c r="O50" s="42"/>
      <c r="P50" s="43"/>
      <c r="S50" s="15"/>
      <c r="U50" s="15"/>
      <c r="W50" s="15"/>
      <c r="Y50" s="15"/>
      <c r="AA50" s="15"/>
      <c r="AC50" s="15"/>
      <c r="AE50" s="15"/>
      <c r="AG50" s="15"/>
      <c r="AI50" s="15"/>
    </row>
    <row r="51" spans="1:35" customFormat="1" x14ac:dyDescent="0.2">
      <c r="A51" s="45" t="s">
        <v>37</v>
      </c>
      <c r="B51" s="169">
        <v>9464.3826392429946</v>
      </c>
      <c r="C51" s="169">
        <v>11564.171529190129</v>
      </c>
      <c r="D51" s="169">
        <v>7000</v>
      </c>
      <c r="E51" s="169">
        <v>11572.748945877305</v>
      </c>
      <c r="F51" s="169">
        <v>0</v>
      </c>
      <c r="G51" s="169">
        <v>6290.421540020684</v>
      </c>
      <c r="H51" s="169">
        <v>0</v>
      </c>
      <c r="I51" s="169">
        <v>4321.3651730853062</v>
      </c>
      <c r="J51" s="106"/>
      <c r="K51" s="42"/>
      <c r="L51" s="43"/>
      <c r="M51" s="42"/>
      <c r="N51" s="43"/>
      <c r="O51" s="42"/>
      <c r="P51" s="43"/>
      <c r="S51" s="15"/>
      <c r="U51" s="15"/>
      <c r="W51" s="15"/>
      <c r="Y51" s="15"/>
      <c r="AA51" s="15"/>
      <c r="AC51" s="15"/>
      <c r="AE51" s="15"/>
      <c r="AG51" s="15"/>
      <c r="AI51" s="15"/>
    </row>
    <row r="52" spans="1:35" customFormat="1" x14ac:dyDescent="0.2">
      <c r="A52" s="45" t="s">
        <v>49</v>
      </c>
      <c r="B52" s="169">
        <v>10461.847789077279</v>
      </c>
      <c r="C52" s="169">
        <v>11194.439219374606</v>
      </c>
      <c r="D52" s="169">
        <v>17534.858393416922</v>
      </c>
      <c r="E52" s="169">
        <v>10251.080006382874</v>
      </c>
      <c r="F52" s="169">
        <v>4797.9474020342723</v>
      </c>
      <c r="G52" s="169">
        <v>9636.0852824378744</v>
      </c>
      <c r="H52" s="169">
        <v>4157.5443349834259</v>
      </c>
      <c r="I52" s="169">
        <v>6735.8992104608469</v>
      </c>
      <c r="J52" s="106"/>
      <c r="K52" s="42"/>
      <c r="L52" s="43"/>
      <c r="M52" s="42"/>
      <c r="N52" s="43"/>
      <c r="O52" s="42"/>
      <c r="P52" s="43"/>
      <c r="S52" s="15"/>
      <c r="U52" s="15"/>
      <c r="W52" s="15"/>
      <c r="Y52" s="15"/>
      <c r="AA52" s="15"/>
      <c r="AC52" s="15"/>
      <c r="AE52" s="15"/>
      <c r="AG52" s="15"/>
      <c r="AI52" s="15"/>
    </row>
    <row r="53" spans="1:35" customFormat="1" x14ac:dyDescent="0.2">
      <c r="A53" s="45" t="s">
        <v>45</v>
      </c>
      <c r="B53" s="169">
        <v>12395.860134664719</v>
      </c>
      <c r="C53" s="169">
        <v>11844.364516753494</v>
      </c>
      <c r="D53" s="169">
        <v>2000</v>
      </c>
      <c r="E53" s="169">
        <v>12386.738761200213</v>
      </c>
      <c r="F53" s="169">
        <v>4000</v>
      </c>
      <c r="G53" s="169">
        <v>15000</v>
      </c>
      <c r="H53" s="169">
        <v>0</v>
      </c>
      <c r="I53" s="169">
        <v>0</v>
      </c>
      <c r="J53" s="106"/>
      <c r="K53" s="42"/>
      <c r="L53" s="43"/>
      <c r="M53" s="42"/>
      <c r="N53" s="43"/>
      <c r="O53" s="42"/>
      <c r="P53" s="43"/>
      <c r="S53" s="15"/>
      <c r="U53" s="15"/>
      <c r="W53" s="15"/>
      <c r="Y53" s="15"/>
      <c r="AA53" s="15"/>
      <c r="AC53" s="15"/>
      <c r="AE53" s="15"/>
      <c r="AG53" s="15"/>
      <c r="AI53" s="15"/>
    </row>
    <row r="54" spans="1:35" customFormat="1" x14ac:dyDescent="0.2">
      <c r="A54" s="45"/>
      <c r="B54" s="169"/>
      <c r="C54" s="169"/>
      <c r="D54" s="169"/>
      <c r="E54" s="169"/>
      <c r="F54" s="169"/>
      <c r="G54" s="169"/>
      <c r="H54" s="169"/>
      <c r="I54" s="169"/>
      <c r="J54" s="106"/>
      <c r="K54" s="42"/>
      <c r="L54" s="43"/>
      <c r="M54" s="42"/>
      <c r="N54" s="43"/>
      <c r="O54" s="42"/>
      <c r="P54" s="43"/>
      <c r="S54" s="15"/>
      <c r="U54" s="15"/>
      <c r="W54" s="15"/>
      <c r="Y54" s="15"/>
      <c r="AA54" s="15"/>
      <c r="AC54" s="15"/>
      <c r="AE54" s="15"/>
      <c r="AG54" s="15"/>
      <c r="AI54" s="15"/>
    </row>
    <row r="55" spans="1:35" customFormat="1" x14ac:dyDescent="0.2">
      <c r="A55" s="45"/>
      <c r="J55" s="106"/>
      <c r="K55" s="42"/>
      <c r="L55" s="43"/>
      <c r="M55" s="42"/>
      <c r="N55" s="43"/>
      <c r="O55" s="42"/>
      <c r="P55" s="43"/>
      <c r="S55" s="15"/>
      <c r="U55" s="15"/>
      <c r="W55" s="15"/>
      <c r="Y55" s="15"/>
      <c r="AA55" s="15"/>
      <c r="AC55" s="15"/>
      <c r="AE55" s="15"/>
      <c r="AG55" s="15"/>
      <c r="AI55" s="15"/>
    </row>
    <row r="56" spans="1:35" x14ac:dyDescent="0.2">
      <c r="A56" s="160"/>
      <c r="B56" s="159"/>
      <c r="C56" s="159"/>
      <c r="D56" s="159"/>
      <c r="E56" s="159"/>
      <c r="F56" s="159"/>
      <c r="G56" s="159"/>
      <c r="H56" s="159"/>
      <c r="I56" s="159"/>
    </row>
    <row r="57" spans="1:35" x14ac:dyDescent="0.2">
      <c r="A57" s="11" t="str">
        <f>'C01'!$A$34</f>
        <v>Fuente: Instituto Nacional de Estadística (INE).  LXXXI Encuesta Permanente de Hogares de Propósitos Múltiples, Junio 2024.</v>
      </c>
    </row>
    <row r="58" spans="1:35" x14ac:dyDescent="0.2">
      <c r="A58" s="191" t="s">
        <v>155</v>
      </c>
    </row>
    <row r="59" spans="1:35" x14ac:dyDescent="0.2">
      <c r="A59" s="11" t="s">
        <v>156</v>
      </c>
      <c r="J59" s="10"/>
    </row>
    <row r="60" spans="1:35" x14ac:dyDescent="0.2">
      <c r="A60" s="11"/>
      <c r="J60" s="10"/>
    </row>
    <row r="61" spans="1:35" x14ac:dyDescent="0.2">
      <c r="A61" s="196" t="s">
        <v>65</v>
      </c>
      <c r="B61" s="196"/>
      <c r="C61" s="196"/>
      <c r="D61" s="196"/>
      <c r="E61" s="196"/>
      <c r="F61" s="196"/>
      <c r="G61" s="196"/>
      <c r="H61" s="196"/>
      <c r="I61" s="196"/>
    </row>
    <row r="62" spans="1:35" x14ac:dyDescent="0.2">
      <c r="A62" s="233" t="s">
        <v>66</v>
      </c>
      <c r="B62" s="233"/>
      <c r="C62" s="233"/>
      <c r="D62" s="233"/>
      <c r="E62" s="233"/>
      <c r="F62" s="233"/>
      <c r="G62" s="233"/>
      <c r="H62" s="233"/>
      <c r="I62" s="233"/>
    </row>
    <row r="63" spans="1:35" x14ac:dyDescent="0.2">
      <c r="A63" s="233" t="s">
        <v>70</v>
      </c>
      <c r="B63" s="233"/>
      <c r="C63" s="233"/>
      <c r="D63" s="233"/>
      <c r="E63" s="233"/>
      <c r="F63" s="233"/>
      <c r="G63" s="233"/>
      <c r="H63" s="233"/>
      <c r="I63" s="233"/>
    </row>
    <row r="64" spans="1:35" x14ac:dyDescent="0.2">
      <c r="A64" s="106" t="s">
        <v>18</v>
      </c>
      <c r="B64" s="10"/>
      <c r="C64" s="10"/>
      <c r="D64" s="10"/>
      <c r="E64" s="10"/>
      <c r="F64" s="10"/>
      <c r="G64" s="10"/>
    </row>
    <row r="65" spans="1:9" ht="11.25" customHeight="1" x14ac:dyDescent="0.2">
      <c r="A65" s="234" t="s">
        <v>31</v>
      </c>
      <c r="B65" s="241" t="s">
        <v>27</v>
      </c>
      <c r="C65" s="241"/>
      <c r="D65" s="241"/>
      <c r="E65" s="241"/>
      <c r="F65" s="241"/>
      <c r="G65" s="241"/>
      <c r="H65" s="241"/>
      <c r="I65" s="181"/>
    </row>
    <row r="66" spans="1:9" ht="10.15" customHeight="1" x14ac:dyDescent="0.2">
      <c r="A66" s="235"/>
      <c r="B66" s="239" t="s">
        <v>27</v>
      </c>
      <c r="C66" s="241" t="s">
        <v>7</v>
      </c>
      <c r="D66" s="241"/>
      <c r="E66" s="241"/>
      <c r="F66" s="241"/>
      <c r="G66" s="235" t="s">
        <v>1</v>
      </c>
      <c r="H66" s="209" t="s">
        <v>128</v>
      </c>
      <c r="I66" s="209" t="s">
        <v>134</v>
      </c>
    </row>
    <row r="67" spans="1:9" x14ac:dyDescent="0.2">
      <c r="A67" s="236"/>
      <c r="B67" s="242"/>
      <c r="C67" s="187" t="s">
        <v>9</v>
      </c>
      <c r="D67" s="175" t="s">
        <v>88</v>
      </c>
      <c r="E67" s="175" t="s">
        <v>10</v>
      </c>
      <c r="F67" s="167" t="s">
        <v>89</v>
      </c>
      <c r="G67" s="236"/>
      <c r="H67" s="210"/>
      <c r="I67" s="210"/>
    </row>
    <row r="68" spans="1:9" x14ac:dyDescent="0.2">
      <c r="D68" s="110"/>
      <c r="E68" s="108"/>
      <c r="F68" s="168"/>
      <c r="G68" s="108"/>
    </row>
    <row r="69" spans="1:9" x14ac:dyDescent="0.2">
      <c r="A69" s="25" t="s">
        <v>57</v>
      </c>
      <c r="B69" s="74">
        <f t="shared" ref="B69:G69" si="0">B8</f>
        <v>9138.0872241040524</v>
      </c>
      <c r="C69" s="74">
        <f t="shared" si="0"/>
        <v>9790.3738200475073</v>
      </c>
      <c r="D69" s="75">
        <f t="shared" si="0"/>
        <v>17380.7655127047</v>
      </c>
      <c r="E69" s="74">
        <f t="shared" si="0"/>
        <v>9007.714195435532</v>
      </c>
      <c r="F69" s="163">
        <f t="shared" si="0"/>
        <v>4794.9881578401655</v>
      </c>
      <c r="G69" s="74">
        <f t="shared" si="0"/>
        <v>8304.6992701330564</v>
      </c>
      <c r="H69" s="74">
        <f t="shared" ref="H69:I69" si="1">H8</f>
        <v>4157.5443349834259</v>
      </c>
      <c r="I69" s="74">
        <f t="shared" si="1"/>
        <v>5986.8488832134244</v>
      </c>
    </row>
    <row r="70" spans="1:9" x14ac:dyDescent="0.2">
      <c r="A70" s="4"/>
      <c r="B70" s="163"/>
      <c r="C70" s="163"/>
      <c r="D70" s="164"/>
      <c r="E70" s="70"/>
      <c r="F70" s="70"/>
      <c r="G70" s="70"/>
      <c r="H70" s="70"/>
      <c r="I70" s="70"/>
    </row>
    <row r="71" spans="1:9" x14ac:dyDescent="0.2">
      <c r="A71" s="13" t="s">
        <v>19</v>
      </c>
      <c r="B71" s="163"/>
      <c r="C71" s="163"/>
      <c r="D71" s="70"/>
      <c r="E71" s="163"/>
      <c r="F71" s="163"/>
      <c r="G71" s="163"/>
      <c r="H71" s="163"/>
      <c r="I71" s="163"/>
    </row>
    <row r="72" spans="1:9" x14ac:dyDescent="0.2">
      <c r="A72" s="85" t="s">
        <v>93</v>
      </c>
      <c r="B72" s="169">
        <v>5069.9341840438101</v>
      </c>
      <c r="C72" s="169">
        <v>4679.0116301134931</v>
      </c>
      <c r="D72" s="169">
        <v>4475.9894459102907</v>
      </c>
      <c r="E72" s="169">
        <v>4679.982003582536</v>
      </c>
      <c r="F72" s="169">
        <v>0</v>
      </c>
      <c r="G72" s="169">
        <v>6028.7362051460432</v>
      </c>
      <c r="H72" s="169">
        <v>0</v>
      </c>
      <c r="I72" s="169">
        <v>3447.0156268632472</v>
      </c>
    </row>
    <row r="73" spans="1:9" x14ac:dyDescent="0.2">
      <c r="A73" s="85" t="s">
        <v>94</v>
      </c>
      <c r="B73" s="169">
        <v>9252.7867339612239</v>
      </c>
      <c r="C73" s="169">
        <v>9928.9846972969663</v>
      </c>
      <c r="D73" s="169">
        <v>0</v>
      </c>
      <c r="E73" s="169">
        <v>9928.9846972969663</v>
      </c>
      <c r="F73" s="169">
        <v>0</v>
      </c>
      <c r="G73" s="169">
        <v>8850.7999382663875</v>
      </c>
      <c r="H73" s="169">
        <v>0</v>
      </c>
      <c r="I73" s="169">
        <v>4000</v>
      </c>
    </row>
    <row r="74" spans="1:9" x14ac:dyDescent="0.2">
      <c r="A74" s="85" t="s">
        <v>54</v>
      </c>
      <c r="B74" s="169">
        <v>9464.3826392429946</v>
      </c>
      <c r="C74" s="169">
        <v>11564.171529190129</v>
      </c>
      <c r="D74" s="169">
        <v>7000</v>
      </c>
      <c r="E74" s="169">
        <v>11572.748945877305</v>
      </c>
      <c r="F74" s="169">
        <v>0</v>
      </c>
      <c r="G74" s="169">
        <v>6290.421540020684</v>
      </c>
      <c r="H74" s="169">
        <v>0</v>
      </c>
      <c r="I74" s="169">
        <v>4321.3651730853062</v>
      </c>
    </row>
    <row r="75" spans="1:9" x14ac:dyDescent="0.2">
      <c r="A75" s="85" t="s">
        <v>95</v>
      </c>
      <c r="B75" s="169">
        <v>11567.445612919733</v>
      </c>
      <c r="C75" s="169">
        <v>16129.276608988856</v>
      </c>
      <c r="D75" s="169">
        <v>16308.281602437382</v>
      </c>
      <c r="E75" s="169">
        <v>16043.515388057882</v>
      </c>
      <c r="F75" s="169">
        <v>0</v>
      </c>
      <c r="G75" s="169">
        <v>239.73290358586155</v>
      </c>
      <c r="H75" s="169">
        <v>0</v>
      </c>
      <c r="I75" s="169">
        <v>0</v>
      </c>
    </row>
    <row r="76" spans="1:9" x14ac:dyDescent="0.2">
      <c r="A76" s="85" t="s">
        <v>96</v>
      </c>
      <c r="B76" s="169">
        <v>6824.7739307151014</v>
      </c>
      <c r="C76" s="169">
        <v>9507.4291892197743</v>
      </c>
      <c r="D76" s="169">
        <v>13666.391139373278</v>
      </c>
      <c r="E76" s="169">
        <v>6338.2106121424522</v>
      </c>
      <c r="F76" s="169">
        <v>0</v>
      </c>
      <c r="G76" s="169">
        <v>4727.998402231482</v>
      </c>
      <c r="H76" s="169">
        <v>0</v>
      </c>
      <c r="I76" s="169">
        <v>1333.3333333333333</v>
      </c>
    </row>
    <row r="77" spans="1:9" x14ac:dyDescent="0.2">
      <c r="A77" s="85" t="s">
        <v>97</v>
      </c>
      <c r="B77" s="169">
        <v>8750.3284003559838</v>
      </c>
      <c r="C77" s="169">
        <v>8216.5298316634289</v>
      </c>
      <c r="D77" s="169">
        <v>11018.898522731482</v>
      </c>
      <c r="E77" s="169">
        <v>8193.2117821216252</v>
      </c>
      <c r="F77" s="169">
        <v>0</v>
      </c>
      <c r="G77" s="169">
        <v>13604.408243579912</v>
      </c>
      <c r="H77" s="169">
        <v>10939.466226760411</v>
      </c>
      <c r="I77" s="169">
        <v>9639.0194784784417</v>
      </c>
    </row>
    <row r="78" spans="1:9" x14ac:dyDescent="0.2">
      <c r="A78" s="85" t="s">
        <v>98</v>
      </c>
      <c r="B78" s="169">
        <v>9925.3492324441431</v>
      </c>
      <c r="C78" s="169">
        <v>10762.968405121786</v>
      </c>
      <c r="D78" s="169">
        <v>16873.463800906702</v>
      </c>
      <c r="E78" s="169">
        <v>10677.237613611065</v>
      </c>
      <c r="F78" s="169">
        <v>0</v>
      </c>
      <c r="G78" s="169">
        <v>9602.4074318382463</v>
      </c>
      <c r="H78" s="169">
        <v>2253.6310948685245</v>
      </c>
      <c r="I78" s="169">
        <v>5405.885383280488</v>
      </c>
    </row>
    <row r="79" spans="1:9" x14ac:dyDescent="0.2">
      <c r="A79" s="85" t="s">
        <v>99</v>
      </c>
      <c r="B79" s="169">
        <v>11728.43538432728</v>
      </c>
      <c r="C79" s="169">
        <v>11844.023212092634</v>
      </c>
      <c r="D79" s="169">
        <v>13773.393521067323</v>
      </c>
      <c r="E79" s="169">
        <v>11725.613345640022</v>
      </c>
      <c r="F79" s="169">
        <v>0</v>
      </c>
      <c r="G79" s="169">
        <v>13049.991128566233</v>
      </c>
      <c r="H79" s="169">
        <v>0</v>
      </c>
      <c r="I79" s="169">
        <v>9350.9960328660472</v>
      </c>
    </row>
    <row r="80" spans="1:9" x14ac:dyDescent="0.2">
      <c r="A80" s="85" t="s">
        <v>100</v>
      </c>
      <c r="B80" s="169">
        <v>8875.6284901655872</v>
      </c>
      <c r="C80" s="169">
        <v>9017.0487464807702</v>
      </c>
      <c r="D80" s="169">
        <v>0</v>
      </c>
      <c r="E80" s="169">
        <v>9017.0487464807702</v>
      </c>
      <c r="F80" s="169">
        <v>0</v>
      </c>
      <c r="G80" s="169">
        <v>8610.2033810239209</v>
      </c>
      <c r="H80" s="169">
        <v>0</v>
      </c>
      <c r="I80" s="169">
        <v>8244.944976852139</v>
      </c>
    </row>
    <row r="81" spans="1:9" x14ac:dyDescent="0.2">
      <c r="A81" s="85" t="s">
        <v>101</v>
      </c>
      <c r="B81" s="169">
        <v>15130.070116163239</v>
      </c>
      <c r="C81" s="169">
        <v>16165.431960638685</v>
      </c>
      <c r="D81" s="169">
        <v>25652.843529490256</v>
      </c>
      <c r="E81" s="169">
        <v>15374.773265526725</v>
      </c>
      <c r="F81" s="169">
        <v>0</v>
      </c>
      <c r="G81" s="169">
        <v>4261.5214655291074</v>
      </c>
      <c r="H81" s="169">
        <v>0</v>
      </c>
      <c r="I81" s="169">
        <v>0</v>
      </c>
    </row>
    <row r="82" spans="1:9" x14ac:dyDescent="0.2">
      <c r="A82" s="85" t="s">
        <v>102</v>
      </c>
      <c r="B82" s="169">
        <v>18845.271624786066</v>
      </c>
      <c r="C82" s="169">
        <v>18845.271624786066</v>
      </c>
      <c r="D82" s="169">
        <v>18237.49444134162</v>
      </c>
      <c r="E82" s="169">
        <v>18880.484641945484</v>
      </c>
      <c r="F82" s="169">
        <v>0</v>
      </c>
      <c r="G82" s="169">
        <v>0</v>
      </c>
      <c r="H82" s="169">
        <v>0</v>
      </c>
      <c r="I82" s="169">
        <v>0</v>
      </c>
    </row>
    <row r="83" spans="1:9" x14ac:dyDescent="0.2">
      <c r="A83" s="85" t="s">
        <v>103</v>
      </c>
      <c r="B83" s="169">
        <v>15914.86500923835</v>
      </c>
      <c r="C83" s="169">
        <v>14223.054169555959</v>
      </c>
      <c r="D83" s="169">
        <v>0</v>
      </c>
      <c r="E83" s="169">
        <v>14223.054169555959</v>
      </c>
      <c r="F83" s="169">
        <v>0</v>
      </c>
      <c r="G83" s="169">
        <v>24042.518658483932</v>
      </c>
      <c r="H83" s="169">
        <v>0</v>
      </c>
      <c r="I83" s="169">
        <v>7648.7729197821927</v>
      </c>
    </row>
    <row r="84" spans="1:9" x14ac:dyDescent="0.2">
      <c r="A84" s="85" t="s">
        <v>104</v>
      </c>
      <c r="B84" s="169">
        <v>16973.103963528862</v>
      </c>
      <c r="C84" s="169">
        <v>16102.359695274001</v>
      </c>
      <c r="D84" s="169">
        <v>13000</v>
      </c>
      <c r="E84" s="169">
        <v>16166.758938395231</v>
      </c>
      <c r="F84" s="169">
        <v>0</v>
      </c>
      <c r="G84" s="169">
        <v>19613.461601375391</v>
      </c>
      <c r="H84" s="169">
        <v>0</v>
      </c>
      <c r="I84" s="169">
        <v>8781.8269248030047</v>
      </c>
    </row>
    <row r="85" spans="1:9" x14ac:dyDescent="0.2">
      <c r="A85" s="85" t="s">
        <v>105</v>
      </c>
      <c r="B85" s="169">
        <v>10817.348541953439</v>
      </c>
      <c r="C85" s="169">
        <v>11268.523871948941</v>
      </c>
      <c r="D85" s="169">
        <v>10374.666084360255</v>
      </c>
      <c r="E85" s="169">
        <v>11366.138791416308</v>
      </c>
      <c r="F85" s="169">
        <v>0</v>
      </c>
      <c r="G85" s="169">
        <v>7427.1754531489541</v>
      </c>
      <c r="H85" s="169">
        <v>0</v>
      </c>
      <c r="I85" s="169">
        <v>8878.5143159793097</v>
      </c>
    </row>
    <row r="86" spans="1:9" x14ac:dyDescent="0.2">
      <c r="A86" s="85" t="s">
        <v>106</v>
      </c>
      <c r="B86" s="169">
        <v>17547.202643949997</v>
      </c>
      <c r="C86" s="169">
        <v>17324.4837646952</v>
      </c>
      <c r="D86" s="169">
        <v>17372.003921962674</v>
      </c>
      <c r="E86" s="169">
        <v>6000</v>
      </c>
      <c r="F86" s="169">
        <v>0</v>
      </c>
      <c r="G86" s="169">
        <v>0</v>
      </c>
      <c r="H86" s="169">
        <v>0</v>
      </c>
      <c r="I86" s="169">
        <v>36180.851063829788</v>
      </c>
    </row>
    <row r="87" spans="1:9" x14ac:dyDescent="0.2">
      <c r="A87" s="85" t="s">
        <v>107</v>
      </c>
      <c r="B87" s="169">
        <v>17142.919565748918</v>
      </c>
      <c r="C87" s="169">
        <v>17151.870458132449</v>
      </c>
      <c r="D87" s="169">
        <v>19349.496099904089</v>
      </c>
      <c r="E87" s="169">
        <v>12709.791522867308</v>
      </c>
      <c r="F87" s="169">
        <v>0</v>
      </c>
      <c r="G87" s="169">
        <v>16623.490334121958</v>
      </c>
      <c r="H87" s="169">
        <v>0</v>
      </c>
      <c r="I87" s="169">
        <v>0</v>
      </c>
    </row>
    <row r="88" spans="1:9" x14ac:dyDescent="0.2">
      <c r="A88" s="85" t="s">
        <v>108</v>
      </c>
      <c r="B88" s="169">
        <v>13458.357273422258</v>
      </c>
      <c r="C88" s="169">
        <v>13471.759588267898</v>
      </c>
      <c r="D88" s="169">
        <v>15894.038042375039</v>
      </c>
      <c r="E88" s="169">
        <v>11104.115948975372</v>
      </c>
      <c r="F88" s="169">
        <v>0</v>
      </c>
      <c r="G88" s="169">
        <v>15190.256245233681</v>
      </c>
      <c r="H88" s="169">
        <v>0</v>
      </c>
      <c r="I88" s="169">
        <v>2122.7736129267792</v>
      </c>
    </row>
    <row r="89" spans="1:9" x14ac:dyDescent="0.2">
      <c r="A89" s="85" t="s">
        <v>109</v>
      </c>
      <c r="B89" s="169">
        <v>9225.0108310431933</v>
      </c>
      <c r="C89" s="169">
        <v>9142.2225392761702</v>
      </c>
      <c r="D89" s="169">
        <v>0</v>
      </c>
      <c r="E89" s="169">
        <v>9142.2225392761702</v>
      </c>
      <c r="F89" s="169">
        <v>0</v>
      </c>
      <c r="G89" s="169">
        <v>8166.116058336278</v>
      </c>
      <c r="H89" s="169">
        <v>0</v>
      </c>
      <c r="I89" s="169">
        <v>11834.52355919127</v>
      </c>
    </row>
    <row r="90" spans="1:9" x14ac:dyDescent="0.2">
      <c r="A90" s="85" t="s">
        <v>110</v>
      </c>
      <c r="B90" s="169">
        <v>6195.0549074531864</v>
      </c>
      <c r="C90" s="169">
        <v>6806.6898848103365</v>
      </c>
      <c r="D90" s="169">
        <v>16215.319395261273</v>
      </c>
      <c r="E90" s="169">
        <v>6663.7346077584862</v>
      </c>
      <c r="F90" s="169">
        <v>0</v>
      </c>
      <c r="G90" s="169">
        <v>5787.4826090955812</v>
      </c>
      <c r="H90" s="169">
        <v>4000</v>
      </c>
      <c r="I90" s="169">
        <v>4914.9291750781504</v>
      </c>
    </row>
    <row r="91" spans="1:9" x14ac:dyDescent="0.2">
      <c r="A91" s="85" t="s">
        <v>111</v>
      </c>
      <c r="B91" s="169">
        <v>4193.8464314351841</v>
      </c>
      <c r="C91" s="169">
        <v>4782.0780703711252</v>
      </c>
      <c r="D91" s="169">
        <v>0</v>
      </c>
      <c r="E91" s="169">
        <v>300</v>
      </c>
      <c r="F91" s="169">
        <v>4794.9881578401655</v>
      </c>
      <c r="G91" s="169">
        <v>2955.0742322090291</v>
      </c>
      <c r="H91" s="169">
        <v>0</v>
      </c>
      <c r="I91" s="169">
        <v>2444.1447198574515</v>
      </c>
    </row>
    <row r="92" spans="1:9" x14ac:dyDescent="0.2">
      <c r="A92" s="85" t="s">
        <v>112</v>
      </c>
      <c r="B92" s="169">
        <v>18498.991607708223</v>
      </c>
      <c r="C92" s="169">
        <v>18498.991607708223</v>
      </c>
      <c r="D92" s="169">
        <v>18498.991607708223</v>
      </c>
      <c r="E92" s="169">
        <v>0</v>
      </c>
      <c r="F92" s="169">
        <v>0</v>
      </c>
      <c r="G92" s="169">
        <v>0</v>
      </c>
      <c r="H92" s="169">
        <v>0</v>
      </c>
      <c r="I92" s="169">
        <v>0</v>
      </c>
    </row>
    <row r="93" spans="1:9" x14ac:dyDescent="0.2">
      <c r="A93" s="85" t="s">
        <v>125</v>
      </c>
      <c r="B93" s="169">
        <v>0</v>
      </c>
      <c r="C93" s="169">
        <v>0</v>
      </c>
      <c r="D93" s="169">
        <v>0</v>
      </c>
      <c r="E93" s="169">
        <v>0</v>
      </c>
      <c r="F93" s="169">
        <v>0</v>
      </c>
      <c r="G93" s="169">
        <v>0</v>
      </c>
      <c r="H93" s="169">
        <v>0</v>
      </c>
      <c r="I93" s="169">
        <v>0</v>
      </c>
    </row>
    <row r="94" spans="1:9" x14ac:dyDescent="0.2">
      <c r="A94" s="85" t="s">
        <v>78</v>
      </c>
      <c r="B94" s="169">
        <v>14301.378654427839</v>
      </c>
      <c r="C94" s="169">
        <v>19600</v>
      </c>
      <c r="D94" s="169">
        <v>0</v>
      </c>
      <c r="E94" s="169">
        <v>19600</v>
      </c>
      <c r="F94" s="169">
        <v>0</v>
      </c>
      <c r="G94" s="169">
        <v>0</v>
      </c>
      <c r="H94" s="169">
        <v>0</v>
      </c>
      <c r="I94" s="169">
        <v>66.666666666666671</v>
      </c>
    </row>
    <row r="95" spans="1:9" x14ac:dyDescent="0.2">
      <c r="A95" s="85" t="s">
        <v>114</v>
      </c>
      <c r="B95" s="169">
        <v>12699.950029902016</v>
      </c>
      <c r="C95" s="169">
        <v>12191.309899741089</v>
      </c>
      <c r="D95" s="169">
        <v>2000</v>
      </c>
      <c r="E95" s="169">
        <v>12386.738761200213</v>
      </c>
      <c r="F95" s="169">
        <v>0</v>
      </c>
      <c r="G95" s="169">
        <v>15000</v>
      </c>
      <c r="H95" s="169">
        <v>0</v>
      </c>
      <c r="I95" s="169">
        <v>0</v>
      </c>
    </row>
    <row r="96" spans="1:9" x14ac:dyDescent="0.2">
      <c r="A96" s="8"/>
      <c r="E96" s="106"/>
      <c r="F96" s="106"/>
      <c r="G96" s="106"/>
    </row>
    <row r="97" spans="1:9" x14ac:dyDescent="0.2">
      <c r="A97" s="14" t="s">
        <v>16</v>
      </c>
      <c r="B97" s="81"/>
      <c r="C97" s="81"/>
      <c r="D97" s="81"/>
      <c r="E97" s="81"/>
      <c r="F97" s="81"/>
      <c r="G97" s="81"/>
      <c r="H97" s="81"/>
      <c r="I97" s="81"/>
    </row>
    <row r="98" spans="1:9" x14ac:dyDescent="0.2">
      <c r="A98" s="85" t="s">
        <v>115</v>
      </c>
      <c r="B98" s="169">
        <v>19386.396132201869</v>
      </c>
      <c r="C98" s="169">
        <v>18863.914695798485</v>
      </c>
      <c r="D98" s="169">
        <v>19993.521102416758</v>
      </c>
      <c r="E98" s="169">
        <v>18555.390298126797</v>
      </c>
      <c r="F98" s="169">
        <v>0</v>
      </c>
      <c r="G98" s="169">
        <v>21187.227996828075</v>
      </c>
      <c r="H98" s="169">
        <v>0</v>
      </c>
      <c r="I98" s="169">
        <v>19545.454545454548</v>
      </c>
    </row>
    <row r="99" spans="1:9" x14ac:dyDescent="0.2">
      <c r="A99" s="85" t="s">
        <v>116</v>
      </c>
      <c r="B99" s="169">
        <v>20148.627519951755</v>
      </c>
      <c r="C99" s="169">
        <v>19769.021412440463</v>
      </c>
      <c r="D99" s="169">
        <v>21287.087440837342</v>
      </c>
      <c r="E99" s="169">
        <v>18000.962659936573</v>
      </c>
      <c r="F99" s="169">
        <v>0</v>
      </c>
      <c r="G99" s="169">
        <v>22985.352489264293</v>
      </c>
      <c r="H99" s="169">
        <v>0</v>
      </c>
      <c r="I99" s="169">
        <v>20570.059967427725</v>
      </c>
    </row>
    <row r="100" spans="1:9" x14ac:dyDescent="0.2">
      <c r="A100" s="85" t="s">
        <v>117</v>
      </c>
      <c r="B100" s="169">
        <v>15772.474979066159</v>
      </c>
      <c r="C100" s="169">
        <v>16082.619854228204</v>
      </c>
      <c r="D100" s="169">
        <v>18777.137873439613</v>
      </c>
      <c r="E100" s="169">
        <v>14613.930416394582</v>
      </c>
      <c r="F100" s="169">
        <v>0</v>
      </c>
      <c r="G100" s="169">
        <v>14726.888474111654</v>
      </c>
      <c r="H100" s="169">
        <v>4000</v>
      </c>
      <c r="I100" s="169">
        <v>11272.22371985015</v>
      </c>
    </row>
    <row r="101" spans="1:9" x14ac:dyDescent="0.2">
      <c r="A101" s="85" t="s">
        <v>118</v>
      </c>
      <c r="B101" s="169">
        <v>14451.875226378894</v>
      </c>
      <c r="C101" s="169">
        <v>14589.690723003756</v>
      </c>
      <c r="D101" s="169">
        <v>16278.860274016453</v>
      </c>
      <c r="E101" s="169">
        <v>14245.526865048132</v>
      </c>
      <c r="F101" s="169">
        <v>0</v>
      </c>
      <c r="G101" s="169">
        <v>13042.605886746731</v>
      </c>
      <c r="H101" s="169">
        <v>0</v>
      </c>
      <c r="I101" s="169">
        <v>4000</v>
      </c>
    </row>
    <row r="102" spans="1:9" x14ac:dyDescent="0.2">
      <c r="A102" s="85" t="s">
        <v>119</v>
      </c>
      <c r="B102" s="169">
        <v>8919.7097343081896</v>
      </c>
      <c r="C102" s="169">
        <v>9177.7976582752453</v>
      </c>
      <c r="D102" s="169">
        <v>12902.404208519225</v>
      </c>
      <c r="E102" s="169">
        <v>8911.0189740491478</v>
      </c>
      <c r="F102" s="169">
        <v>0</v>
      </c>
      <c r="G102" s="169">
        <v>8977.3648725568837</v>
      </c>
      <c r="H102" s="169">
        <v>0</v>
      </c>
      <c r="I102" s="169">
        <v>4887.4742596133547</v>
      </c>
    </row>
    <row r="103" spans="1:9" x14ac:dyDescent="0.2">
      <c r="A103" s="41" t="s">
        <v>120</v>
      </c>
      <c r="B103" s="169">
        <v>5832.104835789416</v>
      </c>
      <c r="C103" s="169">
        <v>5453.7271795395527</v>
      </c>
      <c r="D103" s="169">
        <v>6025.352112676057</v>
      </c>
      <c r="E103" s="169">
        <v>5443.5139705764968</v>
      </c>
      <c r="F103" s="169">
        <v>0</v>
      </c>
      <c r="G103" s="169">
        <v>6044.4280244407646</v>
      </c>
      <c r="H103" s="169">
        <v>0</v>
      </c>
      <c r="I103" s="169">
        <v>3555.9489530380006</v>
      </c>
    </row>
    <row r="104" spans="1:9" x14ac:dyDescent="0.2">
      <c r="A104" s="85" t="s">
        <v>121</v>
      </c>
      <c r="B104" s="169">
        <v>8328.6899882898651</v>
      </c>
      <c r="C104" s="169">
        <v>9514.6502683015005</v>
      </c>
      <c r="D104" s="169">
        <v>10710.87992892588</v>
      </c>
      <c r="E104" s="169">
        <v>9474.3041935334859</v>
      </c>
      <c r="F104" s="169">
        <v>0</v>
      </c>
      <c r="G104" s="169">
        <v>6944.0722690997081</v>
      </c>
      <c r="H104" s="169">
        <v>4024.7521764581988</v>
      </c>
      <c r="I104" s="169">
        <v>6598.7753114031821</v>
      </c>
    </row>
    <row r="105" spans="1:9" x14ac:dyDescent="0.2">
      <c r="A105" s="85" t="s">
        <v>122</v>
      </c>
      <c r="B105" s="169">
        <v>11442.946038988564</v>
      </c>
      <c r="C105" s="169">
        <v>12025.58320395906</v>
      </c>
      <c r="D105" s="169">
        <v>17289.269996163475</v>
      </c>
      <c r="E105" s="169">
        <v>11834.467237259007</v>
      </c>
      <c r="F105" s="169">
        <v>0</v>
      </c>
      <c r="G105" s="169">
        <v>10667.707005386614</v>
      </c>
      <c r="H105" s="169">
        <v>0</v>
      </c>
      <c r="I105" s="169">
        <v>9454.6699232312949</v>
      </c>
    </row>
    <row r="106" spans="1:9" x14ac:dyDescent="0.2">
      <c r="A106" s="85" t="s">
        <v>123</v>
      </c>
      <c r="B106" s="169">
        <v>5525.9769676148708</v>
      </c>
      <c r="C106" s="169">
        <v>5774.6399232926069</v>
      </c>
      <c r="D106" s="169">
        <v>11002.414637476422</v>
      </c>
      <c r="E106" s="169">
        <v>5683.8353306059307</v>
      </c>
      <c r="F106" s="169">
        <v>4794.9881578401655</v>
      </c>
      <c r="G106" s="169">
        <v>4389.7296717205672</v>
      </c>
      <c r="H106" s="169">
        <v>7200</v>
      </c>
      <c r="I106" s="169">
        <v>3301.3858802153063</v>
      </c>
    </row>
    <row r="107" spans="1:9" x14ac:dyDescent="0.2">
      <c r="A107" s="85" t="s">
        <v>124</v>
      </c>
      <c r="B107" s="169">
        <v>11615.991759722301</v>
      </c>
      <c r="C107" s="169">
        <v>11615.991759722301</v>
      </c>
      <c r="D107" s="169">
        <v>11615.991759722301</v>
      </c>
      <c r="E107" s="169">
        <v>0</v>
      </c>
      <c r="F107" s="169">
        <v>0</v>
      </c>
      <c r="G107" s="169">
        <v>0</v>
      </c>
      <c r="H107" s="169">
        <v>0</v>
      </c>
      <c r="I107" s="169">
        <v>0</v>
      </c>
    </row>
    <row r="108" spans="1:9" x14ac:dyDescent="0.2">
      <c r="A108" s="85" t="s">
        <v>113</v>
      </c>
      <c r="B108" s="169">
        <v>0</v>
      </c>
      <c r="C108" s="169">
        <v>0</v>
      </c>
      <c r="D108" s="169">
        <v>0</v>
      </c>
      <c r="E108" s="169">
        <v>0</v>
      </c>
      <c r="F108" s="169">
        <v>0</v>
      </c>
      <c r="G108" s="169">
        <v>0</v>
      </c>
      <c r="H108" s="169">
        <v>0</v>
      </c>
      <c r="I108" s="169">
        <v>0</v>
      </c>
    </row>
    <row r="109" spans="1:9" x14ac:dyDescent="0.2">
      <c r="A109" s="85" t="s">
        <v>78</v>
      </c>
      <c r="B109" s="169">
        <v>14301.378654427839</v>
      </c>
      <c r="C109" s="169">
        <v>19600</v>
      </c>
      <c r="D109" s="169">
        <v>0</v>
      </c>
      <c r="E109" s="169">
        <v>19600</v>
      </c>
      <c r="F109" s="169">
        <v>0</v>
      </c>
      <c r="G109" s="169">
        <v>0</v>
      </c>
      <c r="H109" s="169">
        <v>0</v>
      </c>
      <c r="I109" s="169">
        <v>66.666666666666671</v>
      </c>
    </row>
    <row r="110" spans="1:9" x14ac:dyDescent="0.2">
      <c r="A110" s="170" t="s">
        <v>114</v>
      </c>
      <c r="B110" s="184">
        <v>17394.659732613552</v>
      </c>
      <c r="C110" s="184">
        <v>18287.858908389011</v>
      </c>
      <c r="D110" s="184">
        <v>18801.278015612454</v>
      </c>
      <c r="E110" s="184">
        <v>10000</v>
      </c>
      <c r="F110" s="184">
        <v>0</v>
      </c>
      <c r="G110" s="184">
        <v>13013.064784693252</v>
      </c>
      <c r="H110" s="184">
        <v>0</v>
      </c>
      <c r="I110" s="184">
        <v>0</v>
      </c>
    </row>
    <row r="111" spans="1:9" x14ac:dyDescent="0.2">
      <c r="A111" s="11" t="str">
        <f>'C01'!$A$34</f>
        <v>Fuente: Instituto Nacional de Estadística (INE).  LXXXI Encuesta Permanente de Hogares de Propósitos Múltiples, Junio 2024.</v>
      </c>
      <c r="E111" s="106"/>
      <c r="F111" s="106"/>
      <c r="G111" s="106"/>
    </row>
    <row r="112" spans="1:9" x14ac:dyDescent="0.2">
      <c r="E112" s="106"/>
      <c r="F112" s="106"/>
      <c r="G112" s="106"/>
    </row>
    <row r="113" spans="1:9" x14ac:dyDescent="0.2">
      <c r="A113" s="11"/>
      <c r="E113" s="106"/>
      <c r="F113" s="106"/>
      <c r="G113" s="106"/>
    </row>
    <row r="114" spans="1:9" x14ac:dyDescent="0.2">
      <c r="H114" s="109"/>
      <c r="I114" s="109"/>
    </row>
    <row r="115" spans="1:9" x14ac:dyDescent="0.2">
      <c r="H115" s="109"/>
      <c r="I115" s="109"/>
    </row>
    <row r="116" spans="1:9" x14ac:dyDescent="0.2">
      <c r="H116" s="109"/>
      <c r="I116" s="109"/>
    </row>
    <row r="117" spans="1:9" x14ac:dyDescent="0.2">
      <c r="H117" s="109"/>
      <c r="I117" s="109"/>
    </row>
    <row r="118" spans="1:9" x14ac:dyDescent="0.2">
      <c r="H118" s="109"/>
      <c r="I118" s="109"/>
    </row>
    <row r="119" spans="1:9" x14ac:dyDescent="0.2">
      <c r="H119" s="109"/>
      <c r="I119" s="109"/>
    </row>
    <row r="120" spans="1:9" x14ac:dyDescent="0.2">
      <c r="H120" s="109"/>
      <c r="I120" s="109"/>
    </row>
  </sheetData>
  <mergeCells count="20">
    <mergeCell ref="A65:A67"/>
    <mergeCell ref="G66:G67"/>
    <mergeCell ref="B65:H65"/>
    <mergeCell ref="I5:I6"/>
    <mergeCell ref="B4:I4"/>
    <mergeCell ref="I66:I67"/>
    <mergeCell ref="A63:I63"/>
    <mergeCell ref="H66:H67"/>
    <mergeCell ref="B66:B67"/>
    <mergeCell ref="C66:F66"/>
    <mergeCell ref="A1:I1"/>
    <mergeCell ref="A2:I2"/>
    <mergeCell ref="A3:I3"/>
    <mergeCell ref="A61:I61"/>
    <mergeCell ref="A62:I62"/>
    <mergeCell ref="A4:A6"/>
    <mergeCell ref="G5:G6"/>
    <mergeCell ref="B5:B6"/>
    <mergeCell ref="C5:F5"/>
    <mergeCell ref="H5:H6"/>
  </mergeCells>
  <phoneticPr fontId="5" type="noConversion"/>
  <printOptions horizontalCentered="1"/>
  <pageMargins left="0.9237007874015748" right="0.39370078740157483" top="0.39370078740157483" bottom="0.39370078740157483" header="0" footer="0.19685039370078741"/>
  <pageSetup paperSize="9" scale="85" firstPageNumber="20" orientation="landscape" useFirstPageNumber="1" r:id="rId1"/>
  <headerFooter alignWithMargins="0">
    <oddFooter>&amp;L&amp;Z&amp;F+&amp;F+&amp;A&amp;C&amp;P&amp;R&amp;D+&amp;T</oddFooter>
  </headerFooter>
  <rowBreaks count="1" manualBreakCount="1">
    <brk id="6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/>
  <dimension ref="A1:J140"/>
  <sheetViews>
    <sheetView topLeftCell="A32" zoomScaleNormal="100" workbookViewId="0">
      <selection activeCell="A89" sqref="A89"/>
    </sheetView>
  </sheetViews>
  <sheetFormatPr baseColWidth="10" defaultColWidth="11.6640625" defaultRowHeight="11.25" x14ac:dyDescent="0.2"/>
  <cols>
    <col min="1" max="1" width="58.1640625" style="106" customWidth="1"/>
    <col min="2" max="6" width="10.33203125" style="106" customWidth="1"/>
    <col min="7" max="7" width="14" style="106" bestFit="1" customWidth="1"/>
    <col min="8" max="8" width="9.5" style="106" bestFit="1" customWidth="1"/>
    <col min="9" max="9" width="11.6640625" style="106"/>
    <col min="10" max="10" width="13.83203125" style="106" customWidth="1"/>
    <col min="11" max="16384" width="11.6640625" style="106"/>
  </cols>
  <sheetData>
    <row r="1" spans="1:10" ht="27.75" customHeight="1" x14ac:dyDescent="0.2">
      <c r="A1" s="249" t="s">
        <v>92</v>
      </c>
      <c r="B1" s="249"/>
      <c r="C1" s="249"/>
      <c r="D1" s="249"/>
      <c r="E1" s="249"/>
      <c r="F1" s="249"/>
      <c r="G1" s="249"/>
      <c r="H1" s="249"/>
      <c r="I1" s="249"/>
      <c r="J1" s="249"/>
    </row>
    <row r="2" spans="1:10" x14ac:dyDescent="0.2">
      <c r="A2" s="250" t="s">
        <v>32</v>
      </c>
      <c r="B2" s="250"/>
      <c r="C2" s="250"/>
      <c r="D2" s="250"/>
      <c r="E2" s="250"/>
      <c r="F2" s="250"/>
      <c r="G2" s="250"/>
      <c r="H2" s="250"/>
      <c r="I2" s="250"/>
      <c r="J2" s="250"/>
    </row>
    <row r="3" spans="1:10" ht="12" customHeight="1" x14ac:dyDescent="0.2">
      <c r="A3" s="243" t="s">
        <v>31</v>
      </c>
      <c r="B3" s="246" t="s">
        <v>29</v>
      </c>
      <c r="C3" s="248" t="s">
        <v>7</v>
      </c>
      <c r="D3" s="248"/>
      <c r="E3" s="248"/>
      <c r="F3" s="248"/>
      <c r="G3" s="243" t="s">
        <v>30</v>
      </c>
      <c r="H3" s="243" t="s">
        <v>128</v>
      </c>
      <c r="I3" s="243" t="s">
        <v>126</v>
      </c>
      <c r="J3" s="234" t="s">
        <v>134</v>
      </c>
    </row>
    <row r="4" spans="1:10" ht="20.25" customHeight="1" x14ac:dyDescent="0.2">
      <c r="A4" s="244"/>
      <c r="B4" s="247"/>
      <c r="C4" s="188" t="s">
        <v>0</v>
      </c>
      <c r="D4" s="33" t="s">
        <v>88</v>
      </c>
      <c r="E4" s="33" t="s">
        <v>10</v>
      </c>
      <c r="F4" s="33" t="s">
        <v>89</v>
      </c>
      <c r="G4" s="244"/>
      <c r="H4" s="244"/>
      <c r="I4" s="244"/>
      <c r="J4" s="236"/>
    </row>
    <row r="5" spans="1:10" x14ac:dyDescent="0.2">
      <c r="A5" s="111"/>
      <c r="B5" s="12"/>
      <c r="C5" s="12"/>
      <c r="D5" s="12"/>
      <c r="E5" s="12"/>
      <c r="F5" s="12"/>
      <c r="G5" s="12"/>
      <c r="H5" s="178"/>
    </row>
    <row r="6" spans="1:10" x14ac:dyDescent="0.2">
      <c r="A6" s="27" t="s">
        <v>57</v>
      </c>
      <c r="B6" s="77">
        <v>7.5544962677735112</v>
      </c>
      <c r="C6" s="77">
        <v>8.2513560736122287</v>
      </c>
      <c r="D6" s="77">
        <v>12.327885390978446</v>
      </c>
      <c r="E6" s="77">
        <v>7.7262923172138827</v>
      </c>
      <c r="F6" s="77">
        <v>6.1131427171027486</v>
      </c>
      <c r="G6" s="77">
        <v>6.7397512715571688</v>
      </c>
      <c r="H6" s="77">
        <v>6.5228144627267062</v>
      </c>
      <c r="I6" s="77">
        <v>6.8717766930166633</v>
      </c>
      <c r="J6" s="77">
        <v>6.909971848166454</v>
      </c>
    </row>
    <row r="7" spans="1:10" ht="12.75" customHeight="1" x14ac:dyDescent="0.2">
      <c r="A7" s="112"/>
      <c r="B7" s="77"/>
      <c r="C7" s="77"/>
      <c r="D7" s="77"/>
      <c r="E7" s="77"/>
      <c r="F7" s="77"/>
      <c r="G7" s="77"/>
      <c r="H7" s="77"/>
      <c r="I7" s="77"/>
      <c r="J7" s="77"/>
    </row>
    <row r="8" spans="1:10" ht="12.75" customHeight="1" x14ac:dyDescent="0.2">
      <c r="A8" s="88" t="s">
        <v>11</v>
      </c>
    </row>
    <row r="9" spans="1:10" x14ac:dyDescent="0.2">
      <c r="A9" s="113" t="s">
        <v>55</v>
      </c>
      <c r="B9" s="166">
        <v>8.4958124837109317</v>
      </c>
      <c r="C9" s="166">
        <v>9.1547203724881072</v>
      </c>
      <c r="D9" s="166">
        <v>12.744198895766379</v>
      </c>
      <c r="E9" s="166">
        <v>8.6077934100916185</v>
      </c>
      <c r="F9" s="166">
        <v>5.9656535751122277</v>
      </c>
      <c r="G9" s="166">
        <v>7.707973812749505</v>
      </c>
      <c r="H9" s="166">
        <v>6.5577701573440095</v>
      </c>
      <c r="I9" s="166">
        <v>7.5831759099957425</v>
      </c>
      <c r="J9" s="166">
        <v>7.6270308135656215</v>
      </c>
    </row>
    <row r="10" spans="1:10" x14ac:dyDescent="0.2">
      <c r="A10" s="114" t="s">
        <v>50</v>
      </c>
      <c r="B10" s="166">
        <v>9.8030868346321345</v>
      </c>
      <c r="C10" s="166">
        <v>10.481376990435084</v>
      </c>
      <c r="D10" s="166">
        <v>12.889145374582263</v>
      </c>
      <c r="E10" s="166">
        <v>10.036039813638286</v>
      </c>
      <c r="F10" s="166">
        <v>5.883455789206991</v>
      </c>
      <c r="G10" s="166">
        <v>9.0104737788859275</v>
      </c>
      <c r="H10" s="166">
        <v>6</v>
      </c>
      <c r="I10" s="166">
        <v>8.2296539961013639</v>
      </c>
      <c r="J10" s="166">
        <v>8.3349628654695866</v>
      </c>
    </row>
    <row r="11" spans="1:10" x14ac:dyDescent="0.2">
      <c r="A11" s="114" t="s">
        <v>51</v>
      </c>
      <c r="B11" s="166">
        <v>8.8978104620877545</v>
      </c>
      <c r="C11" s="166">
        <v>9.3470256935393667</v>
      </c>
      <c r="D11" s="166">
        <v>12.367387033398824</v>
      </c>
      <c r="E11" s="166">
        <v>9.2395989174469388</v>
      </c>
      <c r="F11" s="166">
        <v>6.2249999999999996</v>
      </c>
      <c r="G11" s="166">
        <v>8.5129944640161117</v>
      </c>
      <c r="H11" s="166">
        <v>0</v>
      </c>
      <c r="I11" s="166">
        <v>7.5196304849884523</v>
      </c>
      <c r="J11" s="166">
        <v>9.8231850117096009</v>
      </c>
    </row>
    <row r="12" spans="1:10" x14ac:dyDescent="0.2">
      <c r="A12" s="114" t="s">
        <v>76</v>
      </c>
      <c r="B12" s="166">
        <v>7.9504134237121029</v>
      </c>
      <c r="C12" s="166">
        <v>8.6128297809691805</v>
      </c>
      <c r="D12" s="166">
        <v>12.700463413156188</v>
      </c>
      <c r="E12" s="166">
        <v>7.9478039327072629</v>
      </c>
      <c r="F12" s="166">
        <v>5.9622380105256108</v>
      </c>
      <c r="G12" s="166">
        <v>7.1439703622012152</v>
      </c>
      <c r="H12" s="166">
        <v>6.5897672206087234</v>
      </c>
      <c r="I12" s="166">
        <v>7.469992685811512</v>
      </c>
      <c r="J12" s="166">
        <v>6.929543726431711</v>
      </c>
    </row>
    <row r="13" spans="1:10" x14ac:dyDescent="0.2">
      <c r="A13" s="113" t="s">
        <v>52</v>
      </c>
      <c r="B13" s="166">
        <v>6.0968981774645501</v>
      </c>
      <c r="C13" s="166">
        <v>6.5733699349980421</v>
      </c>
      <c r="D13" s="166">
        <v>10.775386821200563</v>
      </c>
      <c r="E13" s="166">
        <v>6.2201755009465138</v>
      </c>
      <c r="F13" s="166">
        <v>6.3442622950819691</v>
      </c>
      <c r="G13" s="166">
        <v>5.5476468053096353</v>
      </c>
      <c r="H13" s="166">
        <v>6</v>
      </c>
      <c r="I13" s="166">
        <v>6.2412349216389496</v>
      </c>
      <c r="J13" s="166">
        <v>5.7205640103371662</v>
      </c>
    </row>
    <row r="14" spans="1:10" x14ac:dyDescent="0.2">
      <c r="A14" s="115"/>
    </row>
    <row r="15" spans="1:10" x14ac:dyDescent="0.2">
      <c r="A15" s="88" t="s">
        <v>12</v>
      </c>
    </row>
    <row r="16" spans="1:10" x14ac:dyDescent="0.2">
      <c r="A16" s="189" t="s">
        <v>35</v>
      </c>
      <c r="B16" s="166">
        <v>0</v>
      </c>
      <c r="C16" s="166">
        <v>0</v>
      </c>
      <c r="D16" s="166">
        <v>0</v>
      </c>
      <c r="E16" s="166">
        <v>0</v>
      </c>
      <c r="F16" s="166">
        <v>0</v>
      </c>
      <c r="G16" s="166">
        <v>0</v>
      </c>
      <c r="H16" s="166">
        <v>0</v>
      </c>
      <c r="I16" s="166">
        <v>0</v>
      </c>
      <c r="J16" s="166">
        <v>0</v>
      </c>
    </row>
    <row r="17" spans="1:10" x14ac:dyDescent="0.2">
      <c r="A17" s="189" t="s">
        <v>147</v>
      </c>
      <c r="B17" s="166">
        <v>2.3292293148086745</v>
      </c>
      <c r="C17" s="166">
        <v>2.3807586014353168</v>
      </c>
      <c r="D17" s="166">
        <v>2.2702128994334192</v>
      </c>
      <c r="E17" s="166">
        <v>2.3961927196458701</v>
      </c>
      <c r="F17" s="166">
        <v>2.1971244890981692</v>
      </c>
      <c r="G17" s="166">
        <v>2.2870503278085277</v>
      </c>
      <c r="H17" s="166">
        <v>0</v>
      </c>
      <c r="I17" s="166">
        <v>2.0590324517363623</v>
      </c>
      <c r="J17" s="166">
        <v>2.3480998701210125</v>
      </c>
    </row>
    <row r="18" spans="1:10" x14ac:dyDescent="0.2">
      <c r="A18" s="189" t="s">
        <v>148</v>
      </c>
      <c r="B18" s="166">
        <v>5.6956157897546573</v>
      </c>
      <c r="C18" s="166">
        <v>5.7054141188472487</v>
      </c>
      <c r="D18" s="166">
        <v>5.7947503107710308</v>
      </c>
      <c r="E18" s="166">
        <v>5.7059754971410417</v>
      </c>
      <c r="F18" s="166">
        <v>5.6234008429987288</v>
      </c>
      <c r="G18" s="166">
        <v>5.6743802693672327</v>
      </c>
      <c r="H18" s="166">
        <v>5.6070412675447869</v>
      </c>
      <c r="I18" s="166">
        <v>5.5698557467854579</v>
      </c>
      <c r="J18" s="166">
        <v>5.7119600669785893</v>
      </c>
    </row>
    <row r="19" spans="1:10" ht="12.75" customHeight="1" x14ac:dyDescent="0.2">
      <c r="A19" s="189" t="s">
        <v>149</v>
      </c>
      <c r="B19" s="166">
        <v>8.4131436757694367</v>
      </c>
      <c r="C19" s="166">
        <v>8.3984666883107604</v>
      </c>
      <c r="D19" s="166">
        <v>8.4144250921040875</v>
      </c>
      <c r="E19" s="166">
        <v>8.4049325855625412</v>
      </c>
      <c r="F19" s="166">
        <v>8.227016333626052</v>
      </c>
      <c r="G19" s="166">
        <v>8.5160177064489933</v>
      </c>
      <c r="H19" s="166">
        <v>9</v>
      </c>
      <c r="I19" s="166">
        <v>7.8784230418912564</v>
      </c>
      <c r="J19" s="166">
        <v>8.3356194781429807</v>
      </c>
    </row>
    <row r="20" spans="1:10" x14ac:dyDescent="0.2">
      <c r="A20" s="189" t="s">
        <v>150</v>
      </c>
      <c r="B20" s="166">
        <v>8.6595438689071091</v>
      </c>
      <c r="C20" s="166">
        <v>8.7204817029017292</v>
      </c>
      <c r="D20" s="166">
        <v>9.2074396017589279</v>
      </c>
      <c r="E20" s="166">
        <v>8.6519701118161301</v>
      </c>
      <c r="F20" s="166">
        <v>8.3632733814359881</v>
      </c>
      <c r="G20" s="166">
        <v>8.57285911001029</v>
      </c>
      <c r="H20" s="166">
        <v>0</v>
      </c>
      <c r="I20" s="166">
        <v>8.2332397672150268</v>
      </c>
      <c r="J20" s="166">
        <v>8.7007685524144591</v>
      </c>
    </row>
    <row r="21" spans="1:10" ht="12.75" customHeight="1" x14ac:dyDescent="0.2">
      <c r="A21" s="189" t="s">
        <v>38</v>
      </c>
      <c r="B21" s="166">
        <v>15.679158712870231</v>
      </c>
      <c r="C21" s="166">
        <v>15.747223710995407</v>
      </c>
      <c r="D21" s="166">
        <v>16.261938932250803</v>
      </c>
      <c r="E21" s="166">
        <v>15.414439296517397</v>
      </c>
      <c r="F21" s="166">
        <v>13.839311922223644</v>
      </c>
      <c r="G21" s="166">
        <v>15.872766850565144</v>
      </c>
      <c r="H21" s="166">
        <v>0</v>
      </c>
      <c r="I21" s="166">
        <v>14.723249620090906</v>
      </c>
      <c r="J21" s="166">
        <v>15.792275933698143</v>
      </c>
    </row>
    <row r="22" spans="1:10" x14ac:dyDescent="0.2">
      <c r="A22" s="189" t="s">
        <v>151</v>
      </c>
      <c r="B22" s="166">
        <v>0</v>
      </c>
      <c r="C22" s="166">
        <v>0</v>
      </c>
      <c r="D22" s="166">
        <v>0</v>
      </c>
      <c r="E22" s="166">
        <v>0</v>
      </c>
      <c r="F22" s="166">
        <v>0</v>
      </c>
      <c r="G22" s="166">
        <v>0</v>
      </c>
      <c r="H22" s="166">
        <v>0</v>
      </c>
      <c r="I22" s="166">
        <v>0</v>
      </c>
      <c r="J22" s="166">
        <v>0</v>
      </c>
    </row>
    <row r="23" spans="1:10" ht="12.75" customHeight="1" x14ac:dyDescent="0.2">
      <c r="A23" s="113"/>
    </row>
    <row r="24" spans="1:10" x14ac:dyDescent="0.2">
      <c r="A24" s="88" t="s">
        <v>17</v>
      </c>
    </row>
    <row r="25" spans="1:10" x14ac:dyDescent="0.2">
      <c r="A25" s="113" t="s">
        <v>39</v>
      </c>
      <c r="B25" s="166">
        <v>6.5287280295367882</v>
      </c>
      <c r="C25" s="166">
        <v>6.4535486763171201</v>
      </c>
      <c r="D25" s="166">
        <v>4.8789808917197455</v>
      </c>
      <c r="E25" s="166">
        <v>6.5286865415509254</v>
      </c>
      <c r="F25" s="166">
        <v>5.4033084936965166</v>
      </c>
      <c r="G25" s="166">
        <v>6.614934321787338</v>
      </c>
      <c r="H25" s="166">
        <v>6.8439678156381607</v>
      </c>
      <c r="I25" s="166">
        <v>6.973946000635852</v>
      </c>
      <c r="J25" s="166">
        <v>7.2596085689914123</v>
      </c>
    </row>
    <row r="26" spans="1:10" x14ac:dyDescent="0.2">
      <c r="A26" s="113" t="s">
        <v>40</v>
      </c>
      <c r="B26" s="166">
        <v>8.1036574020008612</v>
      </c>
      <c r="C26" s="166">
        <v>8.2120591251995219</v>
      </c>
      <c r="D26" s="166">
        <v>10.826265043650455</v>
      </c>
      <c r="E26" s="166">
        <v>8.1078169244860376</v>
      </c>
      <c r="F26" s="166">
        <v>7.1295022488632718</v>
      </c>
      <c r="G26" s="166">
        <v>8.2677958410252828</v>
      </c>
      <c r="H26" s="166">
        <v>0</v>
      </c>
      <c r="I26" s="166">
        <v>8.1495239780840745</v>
      </c>
      <c r="J26" s="166">
        <v>7.2437914329940751</v>
      </c>
    </row>
    <row r="27" spans="1:10" x14ac:dyDescent="0.2">
      <c r="A27" s="113" t="s">
        <v>41</v>
      </c>
      <c r="B27" s="166">
        <v>8.7136269223640728</v>
      </c>
      <c r="C27" s="166">
        <v>8.9281615044161278</v>
      </c>
      <c r="D27" s="166">
        <v>11.718885144875614</v>
      </c>
      <c r="E27" s="166">
        <v>8.5387316999267782</v>
      </c>
      <c r="F27" s="166">
        <v>7.95798702202298</v>
      </c>
      <c r="G27" s="166">
        <v>8.4125785192529712</v>
      </c>
      <c r="H27" s="166">
        <v>0</v>
      </c>
      <c r="I27" s="166">
        <v>7.8820819253637859</v>
      </c>
      <c r="J27" s="166">
        <v>8.1435563033043596</v>
      </c>
    </row>
    <row r="28" spans="1:10" x14ac:dyDescent="0.2">
      <c r="A28" s="113" t="s">
        <v>46</v>
      </c>
      <c r="B28" s="166">
        <v>8.5836689005881599</v>
      </c>
      <c r="C28" s="166">
        <v>9.3277731781715953</v>
      </c>
      <c r="D28" s="166">
        <v>13.159615621487593</v>
      </c>
      <c r="E28" s="166">
        <v>8.8105824605624736</v>
      </c>
      <c r="F28" s="166">
        <v>6.2158950215212343</v>
      </c>
      <c r="G28" s="166">
        <v>8.0353306109968958</v>
      </c>
      <c r="H28" s="166">
        <v>6</v>
      </c>
      <c r="I28" s="166">
        <v>8.8132302346503213</v>
      </c>
      <c r="J28" s="166">
        <v>7.1498210622114593</v>
      </c>
    </row>
    <row r="29" spans="1:10" ht="12.75" customHeight="1" x14ac:dyDescent="0.2">
      <c r="A29" s="113" t="s">
        <v>47</v>
      </c>
      <c r="B29" s="166">
        <v>7.4709063735197212</v>
      </c>
      <c r="C29" s="166">
        <v>8.1168023742653741</v>
      </c>
      <c r="D29" s="166">
        <v>12.066582718669956</v>
      </c>
      <c r="E29" s="166">
        <v>7.4327840171072301</v>
      </c>
      <c r="F29" s="166">
        <v>6.2231872787001246</v>
      </c>
      <c r="G29" s="166">
        <v>6.7949214335886543</v>
      </c>
      <c r="H29" s="166">
        <v>0</v>
      </c>
      <c r="I29" s="166">
        <v>6.7691624841154789</v>
      </c>
      <c r="J29" s="166">
        <v>7.5695010976598729</v>
      </c>
    </row>
    <row r="30" spans="1:10" x14ac:dyDescent="0.2">
      <c r="A30" s="113" t="s">
        <v>48</v>
      </c>
      <c r="B30" s="166">
        <v>7.0944358636754066</v>
      </c>
      <c r="C30" s="166">
        <v>8.1433763300995725</v>
      </c>
      <c r="D30" s="166">
        <v>12.82372608742199</v>
      </c>
      <c r="E30" s="166">
        <v>7.0113497991671307</v>
      </c>
      <c r="F30" s="166">
        <v>5.3198140126730813</v>
      </c>
      <c r="G30" s="166">
        <v>6.3671715656040542</v>
      </c>
      <c r="H30" s="166">
        <v>6</v>
      </c>
      <c r="I30" s="166">
        <v>6.4131124346387853</v>
      </c>
      <c r="J30" s="166">
        <v>6.4034626030938213</v>
      </c>
    </row>
    <row r="31" spans="1:10" ht="12.75" customHeight="1" x14ac:dyDescent="0.2">
      <c r="A31" s="113" t="s">
        <v>77</v>
      </c>
      <c r="B31" s="166">
        <v>5.9025970905503851</v>
      </c>
      <c r="C31" s="166">
        <v>7.5586812892367066</v>
      </c>
      <c r="D31" s="166">
        <v>12.255311325128316</v>
      </c>
      <c r="E31" s="166">
        <v>6.5750288815983824</v>
      </c>
      <c r="F31" s="166">
        <v>4.7872733262037794</v>
      </c>
      <c r="G31" s="166">
        <v>5.4475702553403558</v>
      </c>
      <c r="H31" s="166">
        <v>0</v>
      </c>
      <c r="I31" s="166">
        <v>4.9382618753160035</v>
      </c>
      <c r="J31" s="166">
        <v>5.4037249133916152</v>
      </c>
    </row>
    <row r="32" spans="1:10" x14ac:dyDescent="0.2">
      <c r="A32" s="113"/>
    </row>
    <row r="33" spans="1:10" x14ac:dyDescent="0.2">
      <c r="A33" s="88" t="s">
        <v>13</v>
      </c>
    </row>
    <row r="34" spans="1:10" x14ac:dyDescent="0.2">
      <c r="A34" s="113" t="s">
        <v>2</v>
      </c>
      <c r="B34" s="166">
        <v>7.1028703036652967</v>
      </c>
      <c r="C34" s="166">
        <v>7.5187038879274644</v>
      </c>
      <c r="D34" s="166">
        <v>11.376951944078517</v>
      </c>
      <c r="E34" s="166">
        <v>7.1593746960555462</v>
      </c>
      <c r="F34" s="166">
        <v>6.9350957393786645</v>
      </c>
      <c r="G34" s="166">
        <v>6.6364954699664302</v>
      </c>
      <c r="H34" s="166">
        <v>6.5228144627267062</v>
      </c>
      <c r="I34" s="166">
        <v>6.2732914733138641</v>
      </c>
      <c r="J34" s="166">
        <v>6.719744885802684</v>
      </c>
    </row>
    <row r="35" spans="1:10" x14ac:dyDescent="0.2">
      <c r="A35" s="113" t="s">
        <v>3</v>
      </c>
      <c r="B35" s="166">
        <v>8.2285596583759677</v>
      </c>
      <c r="C35" s="166">
        <v>9.5986278673202694</v>
      </c>
      <c r="D35" s="166">
        <v>13.064288557424744</v>
      </c>
      <c r="E35" s="166">
        <v>9.0889326136854134</v>
      </c>
      <c r="F35" s="166">
        <v>6.0954029274183936</v>
      </c>
      <c r="G35" s="166">
        <v>6.842707027294332</v>
      </c>
      <c r="H35" s="166">
        <v>0</v>
      </c>
      <c r="I35" s="166">
        <v>7.3452710609572316</v>
      </c>
      <c r="J35" s="166">
        <v>7.2463932625575183</v>
      </c>
    </row>
    <row r="36" spans="1:10" x14ac:dyDescent="0.2">
      <c r="A36" s="115"/>
    </row>
    <row r="37" spans="1:10" x14ac:dyDescent="0.2">
      <c r="A37" s="28" t="s">
        <v>87</v>
      </c>
      <c r="B37" s="165"/>
      <c r="C37" s="165"/>
      <c r="D37" s="165"/>
      <c r="E37" s="165"/>
      <c r="F37" s="165"/>
      <c r="G37" s="165"/>
      <c r="H37" s="165"/>
      <c r="I37" s="165"/>
      <c r="J37" s="165"/>
    </row>
    <row r="38" spans="1:10" x14ac:dyDescent="0.2">
      <c r="A38" s="29" t="s">
        <v>80</v>
      </c>
      <c r="B38" s="166"/>
      <c r="C38" s="166"/>
      <c r="D38" s="166"/>
      <c r="E38" s="166"/>
      <c r="F38" s="166"/>
      <c r="G38" s="166"/>
      <c r="H38" s="166"/>
      <c r="I38" s="166"/>
      <c r="J38" s="166"/>
    </row>
    <row r="39" spans="1:10" x14ac:dyDescent="0.2">
      <c r="A39" s="174" t="s">
        <v>138</v>
      </c>
      <c r="B39" s="166">
        <v>6.6667134701216142</v>
      </c>
      <c r="C39" s="166">
        <v>7.0694839537719627</v>
      </c>
      <c r="D39" s="166">
        <v>13.337748253168661</v>
      </c>
      <c r="E39" s="166">
        <v>6.7115101158630734</v>
      </c>
      <c r="F39" s="166">
        <v>6.2313054591109216</v>
      </c>
      <c r="G39" s="166">
        <v>6.0633517277807911</v>
      </c>
      <c r="H39" s="166">
        <v>0</v>
      </c>
      <c r="I39" s="166">
        <v>0</v>
      </c>
      <c r="J39" s="166">
        <v>6.617043225842397</v>
      </c>
    </row>
    <row r="40" spans="1:10" x14ac:dyDescent="0.2">
      <c r="A40" s="174" t="s">
        <v>139</v>
      </c>
      <c r="B40" s="166">
        <v>6.9849988272165442</v>
      </c>
      <c r="C40" s="166">
        <v>7.2767398616953187</v>
      </c>
      <c r="D40" s="166">
        <v>8.7438481390358795</v>
      </c>
      <c r="E40" s="166">
        <v>7.2198989605032562</v>
      </c>
      <c r="F40" s="166">
        <v>6.0266405175078424</v>
      </c>
      <c r="G40" s="166">
        <v>6.2346333229224928</v>
      </c>
      <c r="H40" s="166">
        <v>6.6370433372292759</v>
      </c>
      <c r="I40" s="166">
        <v>0</v>
      </c>
      <c r="J40" s="166">
        <v>6.484264699150553</v>
      </c>
    </row>
    <row r="41" spans="1:10" x14ac:dyDescent="0.2">
      <c r="A41" s="174" t="s">
        <v>140</v>
      </c>
      <c r="B41" s="166">
        <v>0</v>
      </c>
      <c r="C41" s="166">
        <v>0</v>
      </c>
      <c r="D41" s="166">
        <v>0</v>
      </c>
      <c r="E41" s="166">
        <v>0</v>
      </c>
      <c r="F41" s="166">
        <v>0</v>
      </c>
      <c r="G41" s="166">
        <v>0</v>
      </c>
      <c r="H41" s="166">
        <v>0</v>
      </c>
      <c r="I41" s="166">
        <v>0</v>
      </c>
      <c r="J41" s="166">
        <v>0</v>
      </c>
    </row>
    <row r="42" spans="1:10" x14ac:dyDescent="0.2">
      <c r="A42" s="29" t="s">
        <v>81</v>
      </c>
      <c r="B42" s="166">
        <v>9.4078783956399228</v>
      </c>
      <c r="C42" s="166">
        <v>10.097014310502518</v>
      </c>
      <c r="D42" s="166">
        <v>13.140878021636997</v>
      </c>
      <c r="E42" s="166">
        <v>9.1778651730063725</v>
      </c>
      <c r="F42" s="166">
        <v>7.7056170688039662</v>
      </c>
      <c r="G42" s="166">
        <v>7.8532393044877713</v>
      </c>
      <c r="H42" s="166">
        <v>6</v>
      </c>
      <c r="I42" s="166">
        <v>0</v>
      </c>
      <c r="J42" s="166">
        <v>8.3521655645535997</v>
      </c>
    </row>
    <row r="43" spans="1:10" x14ac:dyDescent="0.2">
      <c r="A43" s="29" t="s">
        <v>82</v>
      </c>
      <c r="B43" s="166">
        <v>10.985783283474442</v>
      </c>
      <c r="C43" s="166">
        <v>13.968865031237675</v>
      </c>
      <c r="D43" s="166">
        <v>15.700247730121507</v>
      </c>
      <c r="E43" s="166">
        <v>12.936822259211203</v>
      </c>
      <c r="F43" s="166">
        <v>0</v>
      </c>
      <c r="G43" s="166">
        <v>7.9500420212636858</v>
      </c>
      <c r="H43" s="166">
        <v>0</v>
      </c>
      <c r="I43" s="166">
        <v>0</v>
      </c>
      <c r="J43" s="166">
        <v>10.106560473895993</v>
      </c>
    </row>
    <row r="44" spans="1:10" x14ac:dyDescent="0.2">
      <c r="A44" s="29" t="s">
        <v>83</v>
      </c>
      <c r="B44" s="166">
        <v>9.9903329943493446</v>
      </c>
      <c r="C44" s="166">
        <v>14.79647355786847</v>
      </c>
      <c r="D44" s="166">
        <v>16.917880173646157</v>
      </c>
      <c r="E44" s="166">
        <v>13.570164144289537</v>
      </c>
      <c r="F44" s="166">
        <v>0</v>
      </c>
      <c r="G44" s="166">
        <v>6.9130439553436327</v>
      </c>
      <c r="H44" s="166">
        <v>0</v>
      </c>
      <c r="I44" s="166">
        <v>0</v>
      </c>
      <c r="J44" s="166">
        <v>14.3648621765069</v>
      </c>
    </row>
    <row r="45" spans="1:10" x14ac:dyDescent="0.2">
      <c r="A45" s="29" t="s">
        <v>84</v>
      </c>
      <c r="B45" s="166">
        <v>10.746859125987131</v>
      </c>
      <c r="C45" s="166">
        <v>9.0677744067147152</v>
      </c>
      <c r="D45" s="166">
        <v>12</v>
      </c>
      <c r="E45" s="166">
        <v>8.8630883861745318</v>
      </c>
      <c r="F45" s="166">
        <v>0</v>
      </c>
      <c r="G45" s="166">
        <v>11.091633593160894</v>
      </c>
      <c r="H45" s="166">
        <v>0</v>
      </c>
      <c r="I45" s="166">
        <v>0</v>
      </c>
      <c r="J45" s="166">
        <v>0</v>
      </c>
    </row>
    <row r="46" spans="1:10" x14ac:dyDescent="0.2">
      <c r="A46" s="172" t="s">
        <v>130</v>
      </c>
      <c r="B46" s="166">
        <v>0</v>
      </c>
      <c r="C46" s="166">
        <v>10.978837495729604</v>
      </c>
      <c r="D46" s="166">
        <v>14.068709797417119</v>
      </c>
      <c r="E46" s="166">
        <v>10.029730795555064</v>
      </c>
      <c r="F46" s="166">
        <v>6.4127407617077443</v>
      </c>
      <c r="G46" s="166">
        <v>7.4157065537651636</v>
      </c>
      <c r="H46" s="166">
        <v>0</v>
      </c>
      <c r="I46" s="166">
        <v>7.2690149023903237</v>
      </c>
      <c r="J46" s="166">
        <v>7.4605864554662178</v>
      </c>
    </row>
    <row r="47" spans="1:10" x14ac:dyDescent="0.2">
      <c r="A47" s="115"/>
    </row>
    <row r="48" spans="1:10" x14ac:dyDescent="0.2">
      <c r="A48" s="88" t="s">
        <v>14</v>
      </c>
      <c r="B48" s="165"/>
      <c r="C48" s="165"/>
      <c r="D48" s="165"/>
      <c r="E48" s="165"/>
      <c r="F48" s="165"/>
      <c r="G48" s="165"/>
      <c r="H48" s="165"/>
      <c r="I48" s="165"/>
      <c r="J48" s="165"/>
    </row>
    <row r="49" spans="1:10" x14ac:dyDescent="0.2">
      <c r="A49" s="113" t="s">
        <v>36</v>
      </c>
      <c r="B49" s="166">
        <v>5.3242281616104412</v>
      </c>
      <c r="C49" s="166">
        <v>5.6249780327766006</v>
      </c>
      <c r="D49" s="166">
        <v>5.4516129032258069</v>
      </c>
      <c r="E49" s="166">
        <v>5.6256992843524607</v>
      </c>
      <c r="F49" s="166">
        <v>0</v>
      </c>
      <c r="G49" s="166">
        <v>4.8843456885378069</v>
      </c>
      <c r="H49" s="166">
        <v>0</v>
      </c>
      <c r="I49" s="166">
        <v>6.0591598198487739</v>
      </c>
      <c r="J49" s="166">
        <v>4.6375653957313183</v>
      </c>
    </row>
    <row r="50" spans="1:10" x14ac:dyDescent="0.2">
      <c r="A50" s="113" t="s">
        <v>37</v>
      </c>
      <c r="B50" s="166">
        <v>7.4288914548647709</v>
      </c>
      <c r="C50" s="166">
        <v>7.9611762852245818</v>
      </c>
      <c r="D50" s="166">
        <v>7.4800384423769497</v>
      </c>
      <c r="E50" s="166">
        <v>7.9620376532539305</v>
      </c>
      <c r="F50" s="166">
        <v>0</v>
      </c>
      <c r="G50" s="166">
        <v>6.5805925528194402</v>
      </c>
      <c r="H50" s="166">
        <v>0</v>
      </c>
      <c r="I50" s="166">
        <v>6.7385597259457253</v>
      </c>
      <c r="J50" s="166">
        <v>7.2600413061237381</v>
      </c>
    </row>
    <row r="51" spans="1:10" x14ac:dyDescent="0.2">
      <c r="A51" s="113" t="s">
        <v>49</v>
      </c>
      <c r="B51" s="166">
        <v>8.250270345625907</v>
      </c>
      <c r="C51" s="166">
        <v>9.0222626724050325</v>
      </c>
      <c r="D51" s="166">
        <v>12.366264748709117</v>
      </c>
      <c r="E51" s="166">
        <v>8.4007867903936209</v>
      </c>
      <c r="F51" s="166">
        <v>6.1136023694985671</v>
      </c>
      <c r="G51" s="166">
        <v>7.4346962279559925</v>
      </c>
      <c r="H51" s="166">
        <v>6.5228144627267062</v>
      </c>
      <c r="I51" s="166">
        <v>7.3199625883386972</v>
      </c>
      <c r="J51" s="166">
        <v>7.285590776608398</v>
      </c>
    </row>
    <row r="52" spans="1:10" x14ac:dyDescent="0.2">
      <c r="A52" s="113" t="s">
        <v>45</v>
      </c>
      <c r="B52" s="166">
        <v>8.5289972447626266</v>
      </c>
      <c r="C52" s="166">
        <v>11.42265330232375</v>
      </c>
      <c r="D52" s="166">
        <v>15.2</v>
      </c>
      <c r="E52" s="166">
        <v>11.141902724866815</v>
      </c>
      <c r="F52" s="166">
        <v>6</v>
      </c>
      <c r="G52" s="166">
        <v>6</v>
      </c>
      <c r="H52" s="166">
        <v>0</v>
      </c>
      <c r="I52" s="166">
        <v>0</v>
      </c>
      <c r="J52" s="166">
        <v>0</v>
      </c>
    </row>
    <row r="53" spans="1:10" x14ac:dyDescent="0.2">
      <c r="A53" s="113"/>
    </row>
    <row r="54" spans="1:10" x14ac:dyDescent="0.2">
      <c r="A54" s="162"/>
      <c r="B54" s="160"/>
      <c r="C54" s="160"/>
      <c r="D54" s="160"/>
      <c r="E54" s="160"/>
      <c r="F54" s="160"/>
      <c r="G54" s="160"/>
      <c r="H54" s="160"/>
      <c r="I54" s="160"/>
      <c r="J54" s="160"/>
    </row>
    <row r="55" spans="1:10" x14ac:dyDescent="0.2">
      <c r="A55" s="11" t="str">
        <f>'C01'!$A$34</f>
        <v>Fuente: Instituto Nacional de Estadística (INE).  LXXXI Encuesta Permanente de Hogares de Propósitos Múltiples, Junio 2024.</v>
      </c>
      <c r="B55" s="112"/>
      <c r="C55" s="112"/>
      <c r="D55" s="112"/>
      <c r="E55" s="112"/>
      <c r="F55" s="112"/>
      <c r="G55" s="112"/>
      <c r="H55" s="112"/>
    </row>
    <row r="56" spans="1:10" x14ac:dyDescent="0.2">
      <c r="A56" s="191" t="s">
        <v>155</v>
      </c>
      <c r="B56" s="112"/>
      <c r="C56" s="112"/>
      <c r="D56" s="112"/>
      <c r="E56" s="112"/>
      <c r="F56" s="112"/>
      <c r="G56" s="112"/>
      <c r="H56" s="112"/>
    </row>
    <row r="57" spans="1:10" x14ac:dyDescent="0.2">
      <c r="A57" s="11" t="s">
        <v>156</v>
      </c>
      <c r="B57" s="112"/>
      <c r="C57" s="112"/>
      <c r="D57" s="112"/>
      <c r="E57" s="112"/>
      <c r="F57" s="112"/>
      <c r="G57" s="112"/>
      <c r="H57" s="112"/>
    </row>
    <row r="58" spans="1:10" x14ac:dyDescent="0.2">
      <c r="A58" s="112"/>
      <c r="B58" s="112"/>
      <c r="C58" s="112"/>
      <c r="D58" s="31"/>
      <c r="E58" s="112"/>
      <c r="F58" s="112"/>
      <c r="G58" s="112"/>
      <c r="H58" s="112"/>
    </row>
    <row r="59" spans="1:10" x14ac:dyDescent="0.2">
      <c r="A59" s="245" t="s">
        <v>68</v>
      </c>
      <c r="B59" s="245"/>
      <c r="C59" s="245"/>
      <c r="D59" s="245"/>
      <c r="E59" s="245"/>
      <c r="F59" s="245"/>
      <c r="G59" s="245"/>
      <c r="H59" s="245"/>
      <c r="I59" s="245"/>
      <c r="J59" s="245"/>
    </row>
    <row r="60" spans="1:10" x14ac:dyDescent="0.2">
      <c r="A60" s="245" t="s">
        <v>67</v>
      </c>
      <c r="B60" s="245"/>
      <c r="C60" s="245"/>
      <c r="D60" s="245"/>
      <c r="E60" s="245"/>
      <c r="F60" s="245"/>
      <c r="G60" s="245"/>
      <c r="H60" s="245"/>
      <c r="I60" s="245"/>
      <c r="J60" s="245"/>
    </row>
    <row r="61" spans="1:10" x14ac:dyDescent="0.2">
      <c r="A61" s="245" t="s">
        <v>32</v>
      </c>
      <c r="B61" s="245"/>
      <c r="C61" s="245"/>
      <c r="D61" s="245"/>
      <c r="E61" s="245"/>
      <c r="F61" s="245"/>
      <c r="G61" s="245"/>
      <c r="H61" s="245"/>
      <c r="I61" s="245"/>
      <c r="J61" s="245"/>
    </row>
    <row r="62" spans="1:10" x14ac:dyDescent="0.2">
      <c r="A62" s="112" t="s">
        <v>18</v>
      </c>
      <c r="B62" s="112"/>
      <c r="C62" s="112"/>
      <c r="D62" s="112"/>
      <c r="E62" s="112"/>
      <c r="F62" s="112"/>
      <c r="G62" s="112"/>
      <c r="H62" s="112"/>
    </row>
    <row r="63" spans="1:10" ht="11.25" customHeight="1" x14ac:dyDescent="0.2">
      <c r="A63" s="243" t="s">
        <v>31</v>
      </c>
      <c r="B63" s="246" t="s">
        <v>29</v>
      </c>
      <c r="C63" s="248" t="s">
        <v>7</v>
      </c>
      <c r="D63" s="248"/>
      <c r="E63" s="248"/>
      <c r="F63" s="248"/>
      <c r="G63" s="243" t="s">
        <v>30</v>
      </c>
      <c r="H63" s="243" t="s">
        <v>128</v>
      </c>
      <c r="I63" s="243" t="s">
        <v>126</v>
      </c>
      <c r="J63" s="234" t="s">
        <v>134</v>
      </c>
    </row>
    <row r="64" spans="1:10" ht="24" customHeight="1" x14ac:dyDescent="0.2">
      <c r="A64" s="244"/>
      <c r="B64" s="247"/>
      <c r="C64" s="188" t="s">
        <v>0</v>
      </c>
      <c r="D64" s="33" t="s">
        <v>88</v>
      </c>
      <c r="E64" s="33" t="s">
        <v>10</v>
      </c>
      <c r="F64" s="33" t="s">
        <v>89</v>
      </c>
      <c r="G64" s="244"/>
      <c r="H64" s="244"/>
      <c r="I64" s="244"/>
      <c r="J64" s="236"/>
    </row>
    <row r="65" spans="1:10" x14ac:dyDescent="0.2">
      <c r="A65" s="32"/>
      <c r="B65" s="32"/>
      <c r="C65" s="34"/>
      <c r="D65" s="32"/>
      <c r="E65" s="32"/>
      <c r="F65" s="32"/>
      <c r="G65" s="32"/>
      <c r="H65" s="179"/>
    </row>
    <row r="66" spans="1:10" x14ac:dyDescent="0.2">
      <c r="A66" s="89" t="s">
        <v>57</v>
      </c>
      <c r="B66" s="77">
        <f t="shared" ref="B66:G66" si="0">B6</f>
        <v>7.5544962677735112</v>
      </c>
      <c r="C66" s="77">
        <f t="shared" si="0"/>
        <v>8.2513560736122287</v>
      </c>
      <c r="D66" s="77">
        <f t="shared" si="0"/>
        <v>12.327885390978446</v>
      </c>
      <c r="E66" s="77">
        <f t="shared" si="0"/>
        <v>7.7262923172138827</v>
      </c>
      <c r="F66" s="77">
        <f t="shared" si="0"/>
        <v>6.1131427171027486</v>
      </c>
      <c r="G66" s="77">
        <f t="shared" si="0"/>
        <v>6.7397512715571688</v>
      </c>
      <c r="H66" s="77">
        <f t="shared" ref="H66:J66" si="1">H6</f>
        <v>6.5228144627267062</v>
      </c>
      <c r="I66" s="77">
        <f t="shared" si="1"/>
        <v>6.8717766930166633</v>
      </c>
      <c r="J66" s="77">
        <f t="shared" si="1"/>
        <v>6.909971848166454</v>
      </c>
    </row>
    <row r="67" spans="1:10" x14ac:dyDescent="0.2">
      <c r="A67" s="35"/>
      <c r="B67" s="116"/>
      <c r="C67" s="116"/>
      <c r="D67" s="116"/>
      <c r="E67" s="116"/>
      <c r="F67" s="116"/>
      <c r="G67" s="116"/>
      <c r="H67" s="116"/>
      <c r="I67" s="116"/>
      <c r="J67" s="116"/>
    </row>
    <row r="68" spans="1:10" x14ac:dyDescent="0.2">
      <c r="A68" s="13" t="s">
        <v>19</v>
      </c>
      <c r="B68" s="69"/>
      <c r="C68" s="69"/>
      <c r="D68" s="69"/>
      <c r="E68" s="69"/>
      <c r="F68" s="69"/>
      <c r="G68" s="69"/>
      <c r="H68" s="69"/>
      <c r="I68" s="69"/>
      <c r="J68" s="69"/>
    </row>
    <row r="69" spans="1:10" x14ac:dyDescent="0.2">
      <c r="A69" s="85" t="s">
        <v>93</v>
      </c>
      <c r="B69" s="166">
        <v>5.2968125696188739</v>
      </c>
      <c r="C69" s="166">
        <v>5.5788597543506162</v>
      </c>
      <c r="D69" s="166">
        <v>5.4516129032258069</v>
      </c>
      <c r="E69" s="166">
        <v>5.5793974829643034</v>
      </c>
      <c r="F69" s="166">
        <v>0</v>
      </c>
      <c r="G69" s="166">
        <v>4.8309239568077764</v>
      </c>
      <c r="H69" s="166">
        <v>0</v>
      </c>
      <c r="I69" s="166">
        <v>6.0232084472840395</v>
      </c>
      <c r="J69" s="166">
        <v>4.6538995749721481</v>
      </c>
    </row>
    <row r="70" spans="1:10" x14ac:dyDescent="0.2">
      <c r="A70" s="85" t="s">
        <v>94</v>
      </c>
      <c r="B70" s="166">
        <v>7.1458902500346788</v>
      </c>
      <c r="C70" s="166">
        <v>8.5636440812899597</v>
      </c>
      <c r="D70" s="166">
        <v>0</v>
      </c>
      <c r="E70" s="166">
        <v>8.5636440812899597</v>
      </c>
      <c r="F70" s="166">
        <v>0</v>
      </c>
      <c r="G70" s="166">
        <v>6.7955955815102884</v>
      </c>
      <c r="H70" s="166">
        <v>0</v>
      </c>
      <c r="I70" s="166">
        <v>8</v>
      </c>
      <c r="J70" s="166">
        <v>3</v>
      </c>
    </row>
    <row r="71" spans="1:10" x14ac:dyDescent="0.2">
      <c r="A71" s="85" t="s">
        <v>54</v>
      </c>
      <c r="B71" s="166">
        <v>7.4288914548647709</v>
      </c>
      <c r="C71" s="166">
        <v>7.9611762852245818</v>
      </c>
      <c r="D71" s="166">
        <v>7.4800384423769497</v>
      </c>
      <c r="E71" s="166">
        <v>7.9620376532539305</v>
      </c>
      <c r="F71" s="166">
        <v>0</v>
      </c>
      <c r="G71" s="166">
        <v>6.5805925528194402</v>
      </c>
      <c r="H71" s="166">
        <v>0</v>
      </c>
      <c r="I71" s="166">
        <v>6.7385597259457253</v>
      </c>
      <c r="J71" s="166">
        <v>7.2600413061237381</v>
      </c>
    </row>
    <row r="72" spans="1:10" x14ac:dyDescent="0.2">
      <c r="A72" s="85" t="s">
        <v>95</v>
      </c>
      <c r="B72" s="166">
        <v>7.6225266099667692</v>
      </c>
      <c r="C72" s="166">
        <v>10.287822915003614</v>
      </c>
      <c r="D72" s="166">
        <v>12.288804249176076</v>
      </c>
      <c r="E72" s="166">
        <v>9.25765610828112</v>
      </c>
      <c r="F72" s="166">
        <v>0</v>
      </c>
      <c r="G72" s="166">
        <v>2.6558526954874893</v>
      </c>
      <c r="H72" s="166">
        <v>0</v>
      </c>
      <c r="I72" s="166">
        <v>0</v>
      </c>
      <c r="J72" s="166">
        <v>0</v>
      </c>
    </row>
    <row r="73" spans="1:10" x14ac:dyDescent="0.2">
      <c r="A73" s="85" t="s">
        <v>96</v>
      </c>
      <c r="B73" s="166">
        <v>6.3192652962887843</v>
      </c>
      <c r="C73" s="166">
        <v>7.3686190080845249</v>
      </c>
      <c r="D73" s="166">
        <v>7.1251659946758421</v>
      </c>
      <c r="E73" s="166">
        <v>7.5817811893911111</v>
      </c>
      <c r="F73" s="166">
        <v>0</v>
      </c>
      <c r="G73" s="166">
        <v>4.4706539468933588</v>
      </c>
      <c r="H73" s="166">
        <v>0</v>
      </c>
      <c r="I73" s="166">
        <v>0</v>
      </c>
      <c r="J73" s="166">
        <v>2</v>
      </c>
    </row>
    <row r="74" spans="1:10" x14ac:dyDescent="0.2">
      <c r="A74" s="85" t="s">
        <v>97</v>
      </c>
      <c r="B74" s="166">
        <v>6.3535182904414977</v>
      </c>
      <c r="C74" s="166">
        <v>6.3058195382428233</v>
      </c>
      <c r="D74" s="166">
        <v>8.0411210187246382</v>
      </c>
      <c r="E74" s="166">
        <v>6.2905181761952118</v>
      </c>
      <c r="F74" s="166">
        <v>0</v>
      </c>
      <c r="G74" s="166">
        <v>6.8065945540171686</v>
      </c>
      <c r="H74" s="166">
        <v>6</v>
      </c>
      <c r="I74" s="166">
        <v>6.4379539149081726</v>
      </c>
      <c r="J74" s="166">
        <v>6.9156021192054737</v>
      </c>
    </row>
    <row r="75" spans="1:10" x14ac:dyDescent="0.2">
      <c r="A75" s="85" t="s">
        <v>98</v>
      </c>
      <c r="B75" s="166">
        <v>7.4769012334910965</v>
      </c>
      <c r="C75" s="166">
        <v>8.3575970040692216</v>
      </c>
      <c r="D75" s="166">
        <v>8.400768368355207</v>
      </c>
      <c r="E75" s="166">
        <v>8.3570763605796543</v>
      </c>
      <c r="F75" s="166">
        <v>0</v>
      </c>
      <c r="G75" s="166">
        <v>6.8294688295922734</v>
      </c>
      <c r="H75" s="166">
        <v>6.8439678156381607</v>
      </c>
      <c r="I75" s="166">
        <v>7.1965651364257353</v>
      </c>
      <c r="J75" s="166">
        <v>7.8241828515237604</v>
      </c>
    </row>
    <row r="76" spans="1:10" x14ac:dyDescent="0.2">
      <c r="A76" s="85" t="s">
        <v>99</v>
      </c>
      <c r="B76" s="166">
        <v>7.4767013174488834</v>
      </c>
      <c r="C76" s="166">
        <v>8.119658305835447</v>
      </c>
      <c r="D76" s="166">
        <v>10.719396050532405</v>
      </c>
      <c r="E76" s="166">
        <v>7.9671097262890145</v>
      </c>
      <c r="F76" s="166">
        <v>0</v>
      </c>
      <c r="G76" s="166">
        <v>7.3508533341922657</v>
      </c>
      <c r="H76" s="166">
        <v>0</v>
      </c>
      <c r="I76" s="166">
        <v>10.482364846648229</v>
      </c>
      <c r="J76" s="166">
        <v>6.9689200344601749</v>
      </c>
    </row>
    <row r="77" spans="1:10" x14ac:dyDescent="0.2">
      <c r="A77" s="85" t="s">
        <v>100</v>
      </c>
      <c r="B77" s="166">
        <v>7.2852924420102791</v>
      </c>
      <c r="C77" s="166">
        <v>7.5617321947980134</v>
      </c>
      <c r="D77" s="166">
        <v>0</v>
      </c>
      <c r="E77" s="166">
        <v>7.5617321947980134</v>
      </c>
      <c r="F77" s="166">
        <v>0</v>
      </c>
      <c r="G77" s="166">
        <v>6.8889236159497038</v>
      </c>
      <c r="H77" s="166">
        <v>0</v>
      </c>
      <c r="I77" s="166">
        <v>7.6246130539768719</v>
      </c>
      <c r="J77" s="166">
        <v>5.9452831149099969</v>
      </c>
    </row>
    <row r="78" spans="1:10" x14ac:dyDescent="0.2">
      <c r="A78" s="85" t="s">
        <v>101</v>
      </c>
      <c r="B78" s="166">
        <v>10.812844695400363</v>
      </c>
      <c r="C78" s="166">
        <v>11.298470090072568</v>
      </c>
      <c r="D78" s="166">
        <v>10.735782352548721</v>
      </c>
      <c r="E78" s="166">
        <v>11.333554068811859</v>
      </c>
      <c r="F78" s="166">
        <v>0</v>
      </c>
      <c r="G78" s="166">
        <v>9.4769570689417844</v>
      </c>
      <c r="H78" s="166">
        <v>0</v>
      </c>
      <c r="I78" s="166">
        <v>0</v>
      </c>
      <c r="J78" s="166">
        <v>0</v>
      </c>
    </row>
    <row r="79" spans="1:10" x14ac:dyDescent="0.2">
      <c r="A79" s="85" t="s">
        <v>102</v>
      </c>
      <c r="B79" s="166">
        <v>12.543573862009939</v>
      </c>
      <c r="C79" s="166">
        <v>12.37355692848311</v>
      </c>
      <c r="D79" s="166">
        <v>13.192391367922522</v>
      </c>
      <c r="E79" s="166">
        <v>12.30183500405167</v>
      </c>
      <c r="F79" s="166">
        <v>0</v>
      </c>
      <c r="G79" s="166">
        <v>6</v>
      </c>
      <c r="H79" s="166">
        <v>0</v>
      </c>
      <c r="I79" s="166">
        <v>0</v>
      </c>
      <c r="J79" s="166">
        <v>0</v>
      </c>
    </row>
    <row r="80" spans="1:10" x14ac:dyDescent="0.2">
      <c r="A80" s="85" t="s">
        <v>103</v>
      </c>
      <c r="B80" s="166">
        <v>12.043017879839709</v>
      </c>
      <c r="C80" s="166">
        <v>10.686466342145334</v>
      </c>
      <c r="D80" s="166">
        <v>0</v>
      </c>
      <c r="E80" s="166">
        <v>10.686466342145334</v>
      </c>
      <c r="F80" s="166">
        <v>0</v>
      </c>
      <c r="G80" s="166">
        <v>17.865257920425563</v>
      </c>
      <c r="H80" s="166">
        <v>0</v>
      </c>
      <c r="I80" s="166">
        <v>16</v>
      </c>
      <c r="J80" s="166">
        <v>12.648772919782193</v>
      </c>
    </row>
    <row r="81" spans="1:10" x14ac:dyDescent="0.2">
      <c r="A81" s="85" t="s">
        <v>104</v>
      </c>
      <c r="B81" s="166">
        <v>13.616137224819239</v>
      </c>
      <c r="C81" s="166">
        <v>12.430548597211031</v>
      </c>
      <c r="D81" s="166">
        <v>15</v>
      </c>
      <c r="E81" s="166">
        <v>12.384627002340283</v>
      </c>
      <c r="F81" s="166">
        <v>0</v>
      </c>
      <c r="G81" s="166">
        <v>15.636136803371503</v>
      </c>
      <c r="H81" s="166">
        <v>0</v>
      </c>
      <c r="I81" s="166">
        <v>0</v>
      </c>
      <c r="J81" s="166">
        <v>12.241981076197243</v>
      </c>
    </row>
    <row r="82" spans="1:10" x14ac:dyDescent="0.2">
      <c r="A82" s="85" t="s">
        <v>105</v>
      </c>
      <c r="B82" s="166">
        <v>8.2857118655137345</v>
      </c>
      <c r="C82" s="166">
        <v>8.6083352801837894</v>
      </c>
      <c r="D82" s="166">
        <v>7.0014272256994383</v>
      </c>
      <c r="E82" s="166">
        <v>8.7784837572397763</v>
      </c>
      <c r="F82" s="166">
        <v>0</v>
      </c>
      <c r="G82" s="166">
        <v>8.426415043102649</v>
      </c>
      <c r="H82" s="166">
        <v>0</v>
      </c>
      <c r="I82" s="166">
        <v>8</v>
      </c>
      <c r="J82" s="166">
        <v>6.714653471784386</v>
      </c>
    </row>
    <row r="83" spans="1:10" x14ac:dyDescent="0.2">
      <c r="A83" s="85" t="s">
        <v>106</v>
      </c>
      <c r="B83" s="166">
        <v>10.737617383469191</v>
      </c>
      <c r="C83" s="166">
        <v>10.826669011602629</v>
      </c>
      <c r="D83" s="166">
        <v>10.845407865484852</v>
      </c>
      <c r="E83" s="166">
        <v>6</v>
      </c>
      <c r="F83" s="166">
        <v>0</v>
      </c>
      <c r="G83" s="166">
        <v>0</v>
      </c>
      <c r="H83" s="166">
        <v>0</v>
      </c>
      <c r="I83" s="166">
        <v>0</v>
      </c>
      <c r="J83" s="166">
        <v>17.085106382978722</v>
      </c>
    </row>
    <row r="84" spans="1:10" x14ac:dyDescent="0.2">
      <c r="A84" s="85" t="s">
        <v>107</v>
      </c>
      <c r="B84" s="166">
        <v>13.938251326699618</v>
      </c>
      <c r="C84" s="166">
        <v>14.06973742115027</v>
      </c>
      <c r="D84" s="166">
        <v>14.51302586045785</v>
      </c>
      <c r="E84" s="166">
        <v>13.058300056464832</v>
      </c>
      <c r="F84" s="166">
        <v>0</v>
      </c>
      <c r="G84" s="166">
        <v>15.238460737875602</v>
      </c>
      <c r="H84" s="166">
        <v>0</v>
      </c>
      <c r="I84" s="166">
        <v>0</v>
      </c>
      <c r="J84" s="166">
        <v>0</v>
      </c>
    </row>
    <row r="85" spans="1:10" x14ac:dyDescent="0.2">
      <c r="A85" s="85" t="s">
        <v>108</v>
      </c>
      <c r="B85" s="166">
        <v>11.357350373201715</v>
      </c>
      <c r="C85" s="166">
        <v>11.676827573632362</v>
      </c>
      <c r="D85" s="166">
        <v>12.357109514159168</v>
      </c>
      <c r="E85" s="166">
        <v>11.032164485277985</v>
      </c>
      <c r="F85" s="166">
        <v>0</v>
      </c>
      <c r="G85" s="166">
        <v>12.937584994185004</v>
      </c>
      <c r="H85" s="166">
        <v>0</v>
      </c>
      <c r="I85" s="166">
        <v>6</v>
      </c>
      <c r="J85" s="166">
        <v>7.5372297671614348</v>
      </c>
    </row>
    <row r="86" spans="1:10" x14ac:dyDescent="0.2">
      <c r="A86" s="85" t="s">
        <v>109</v>
      </c>
      <c r="B86" s="166">
        <v>8.7273870589870342</v>
      </c>
      <c r="C86" s="166">
        <v>9.7000319993422579</v>
      </c>
      <c r="D86" s="166">
        <v>0</v>
      </c>
      <c r="E86" s="166">
        <v>9.7000319993422579</v>
      </c>
      <c r="F86" s="166">
        <v>0</v>
      </c>
      <c r="G86" s="166">
        <v>7.5854215251439321</v>
      </c>
      <c r="H86" s="166">
        <v>0</v>
      </c>
      <c r="I86" s="166">
        <v>9</v>
      </c>
      <c r="J86" s="166">
        <v>6.1155786667049439</v>
      </c>
    </row>
    <row r="87" spans="1:10" x14ac:dyDescent="0.2">
      <c r="A87" s="85" t="s">
        <v>110</v>
      </c>
      <c r="B87" s="166">
        <v>7.5578250601234256</v>
      </c>
      <c r="C87" s="166">
        <v>7.8265799375977219</v>
      </c>
      <c r="D87" s="166">
        <v>9.9659568994193926</v>
      </c>
      <c r="E87" s="166">
        <v>7.7931297513651252</v>
      </c>
      <c r="F87" s="166">
        <v>0</v>
      </c>
      <c r="G87" s="166">
        <v>7.7492099682930142</v>
      </c>
      <c r="H87" s="166">
        <v>6</v>
      </c>
      <c r="I87" s="166">
        <v>6</v>
      </c>
      <c r="J87" s="166">
        <v>7.1271009609015312</v>
      </c>
    </row>
    <row r="88" spans="1:10" x14ac:dyDescent="0.2">
      <c r="A88" s="85" t="s">
        <v>111</v>
      </c>
      <c r="B88" s="166">
        <v>6.152506868045112</v>
      </c>
      <c r="C88" s="166">
        <v>6.1127882717318389</v>
      </c>
      <c r="D88" s="166">
        <v>0</v>
      </c>
      <c r="E88" s="166">
        <v>6</v>
      </c>
      <c r="F88" s="166">
        <v>6.1131427171027486</v>
      </c>
      <c r="G88" s="166">
        <v>6.261463951773286</v>
      </c>
      <c r="H88" s="166">
        <v>0</v>
      </c>
      <c r="I88" s="166">
        <v>0</v>
      </c>
      <c r="J88" s="166">
        <v>6.2551305761078391</v>
      </c>
    </row>
    <row r="89" spans="1:10" x14ac:dyDescent="0.2">
      <c r="A89" s="85" t="s">
        <v>112</v>
      </c>
      <c r="B89" s="166">
        <v>10.772268912594646</v>
      </c>
      <c r="C89" s="166">
        <v>10.772268912594646</v>
      </c>
      <c r="D89" s="166">
        <v>10.772268912594646</v>
      </c>
      <c r="E89" s="166">
        <v>0</v>
      </c>
      <c r="F89" s="166">
        <v>0</v>
      </c>
      <c r="G89" s="166">
        <v>0</v>
      </c>
      <c r="H89" s="166">
        <v>0</v>
      </c>
      <c r="I89" s="166">
        <v>0</v>
      </c>
      <c r="J89" s="166">
        <v>0</v>
      </c>
    </row>
    <row r="90" spans="1:10" x14ac:dyDescent="0.2">
      <c r="A90" s="85" t="s">
        <v>125</v>
      </c>
      <c r="B90" s="166">
        <v>0</v>
      </c>
      <c r="C90" s="166">
        <v>0</v>
      </c>
      <c r="D90" s="166">
        <v>0</v>
      </c>
      <c r="E90" s="166">
        <v>0</v>
      </c>
      <c r="F90" s="166">
        <v>0</v>
      </c>
      <c r="G90" s="166">
        <v>0</v>
      </c>
      <c r="H90" s="166">
        <v>0</v>
      </c>
      <c r="I90" s="166">
        <v>0</v>
      </c>
      <c r="J90" s="166">
        <v>0</v>
      </c>
    </row>
    <row r="91" spans="1:10" x14ac:dyDescent="0.2">
      <c r="A91" s="85" t="s">
        <v>78</v>
      </c>
      <c r="B91" s="166">
        <v>9.7126047844226093</v>
      </c>
      <c r="C91" s="166">
        <v>7</v>
      </c>
      <c r="D91" s="166">
        <v>0</v>
      </c>
      <c r="E91" s="166">
        <v>7</v>
      </c>
      <c r="F91" s="166">
        <v>0</v>
      </c>
      <c r="G91" s="166">
        <v>0</v>
      </c>
      <c r="H91" s="166">
        <v>0</v>
      </c>
      <c r="I91" s="166">
        <v>0</v>
      </c>
      <c r="J91" s="166">
        <v>17</v>
      </c>
    </row>
    <row r="92" spans="1:10" x14ac:dyDescent="0.2">
      <c r="A92" s="85" t="s">
        <v>114</v>
      </c>
      <c r="B92" s="166">
        <v>8.6205950673657057</v>
      </c>
      <c r="C92" s="166">
        <v>11.551226398163344</v>
      </c>
      <c r="D92" s="166">
        <v>15.2</v>
      </c>
      <c r="E92" s="166">
        <v>11.141902724866815</v>
      </c>
      <c r="F92" s="166">
        <v>0</v>
      </c>
      <c r="G92" s="166">
        <v>6</v>
      </c>
      <c r="H92" s="166">
        <v>0</v>
      </c>
      <c r="I92" s="166">
        <v>0</v>
      </c>
      <c r="J92" s="166">
        <v>0</v>
      </c>
    </row>
    <row r="93" spans="1:10" x14ac:dyDescent="0.2">
      <c r="A93" s="8"/>
    </row>
    <row r="94" spans="1:10" x14ac:dyDescent="0.2">
      <c r="A94" s="14" t="s">
        <v>16</v>
      </c>
    </row>
    <row r="95" spans="1:10" x14ac:dyDescent="0.2">
      <c r="A95" s="85" t="s">
        <v>115</v>
      </c>
      <c r="B95" s="166">
        <v>12.354604461783421</v>
      </c>
      <c r="C95" s="166">
        <v>13.028100672737802</v>
      </c>
      <c r="D95" s="166">
        <v>13.539583703249285</v>
      </c>
      <c r="E95" s="166">
        <v>12.899990560735926</v>
      </c>
      <c r="F95" s="166">
        <v>0</v>
      </c>
      <c r="G95" s="166">
        <v>10.247873110197848</v>
      </c>
      <c r="H95" s="166">
        <v>0</v>
      </c>
      <c r="I95" s="166">
        <v>0</v>
      </c>
      <c r="J95" s="166">
        <v>14.727272727272727</v>
      </c>
    </row>
    <row r="96" spans="1:10" x14ac:dyDescent="0.2">
      <c r="A96" s="85" t="s">
        <v>116</v>
      </c>
      <c r="B96" s="166">
        <v>15.790872043693158</v>
      </c>
      <c r="C96" s="166">
        <v>15.759918203320657</v>
      </c>
      <c r="D96" s="166">
        <v>16.193665416042933</v>
      </c>
      <c r="E96" s="166">
        <v>15.230260519255875</v>
      </c>
      <c r="F96" s="166">
        <v>0</v>
      </c>
      <c r="G96" s="166">
        <v>17.128422321523413</v>
      </c>
      <c r="H96" s="166">
        <v>0</v>
      </c>
      <c r="I96" s="166">
        <v>0</v>
      </c>
      <c r="J96" s="166">
        <v>14.704820912711154</v>
      </c>
    </row>
    <row r="97" spans="1:10" x14ac:dyDescent="0.2">
      <c r="A97" s="85" t="s">
        <v>117</v>
      </c>
      <c r="B97" s="166">
        <v>10.587337219148683</v>
      </c>
      <c r="C97" s="166">
        <v>10.885473657040107</v>
      </c>
      <c r="D97" s="166">
        <v>11.547471628377936</v>
      </c>
      <c r="E97" s="166">
        <v>10.505744911433805</v>
      </c>
      <c r="F97" s="166">
        <v>0</v>
      </c>
      <c r="G97" s="166">
        <v>9.6558683009936157</v>
      </c>
      <c r="H97" s="166">
        <v>6</v>
      </c>
      <c r="I97" s="166">
        <v>6</v>
      </c>
      <c r="J97" s="166">
        <v>7.8137399240380816</v>
      </c>
    </row>
    <row r="98" spans="1:10" x14ac:dyDescent="0.2">
      <c r="A98" s="85" t="s">
        <v>118</v>
      </c>
      <c r="B98" s="166">
        <v>10.093315175233608</v>
      </c>
      <c r="C98" s="166">
        <v>10.067007553001044</v>
      </c>
      <c r="D98" s="166">
        <v>11.256782946096434</v>
      </c>
      <c r="E98" s="166">
        <v>9.8516802002838642</v>
      </c>
      <c r="F98" s="166">
        <v>0</v>
      </c>
      <c r="G98" s="166">
        <v>8.8526118218290897</v>
      </c>
      <c r="H98" s="166">
        <v>0</v>
      </c>
      <c r="I98" s="166">
        <v>6</v>
      </c>
      <c r="J98" s="166">
        <v>9</v>
      </c>
    </row>
    <row r="99" spans="1:10" x14ac:dyDescent="0.2">
      <c r="A99" s="85" t="s">
        <v>119</v>
      </c>
      <c r="B99" s="166">
        <v>7.3272741421135379</v>
      </c>
      <c r="C99" s="166">
        <v>7.963033370883795</v>
      </c>
      <c r="D99" s="166">
        <v>8.2546073643148965</v>
      </c>
      <c r="E99" s="166">
        <v>7.9451195429004118</v>
      </c>
      <c r="F99" s="166">
        <v>0</v>
      </c>
      <c r="G99" s="166">
        <v>6.8805290753158159</v>
      </c>
      <c r="H99" s="166">
        <v>0</v>
      </c>
      <c r="I99" s="166">
        <v>7.2368763035366319</v>
      </c>
      <c r="J99" s="166">
        <v>8.5600698520425009</v>
      </c>
    </row>
    <row r="100" spans="1:10" x14ac:dyDescent="0.2">
      <c r="A100" s="41" t="s">
        <v>120</v>
      </c>
      <c r="B100" s="166">
        <v>5.0204182909991628</v>
      </c>
      <c r="C100" s="166">
        <v>5.9195554119272558</v>
      </c>
      <c r="D100" s="166">
        <v>7.7647058823529411</v>
      </c>
      <c r="E100" s="166">
        <v>5.8903588910009965</v>
      </c>
      <c r="F100" s="166">
        <v>0</v>
      </c>
      <c r="G100" s="166">
        <v>4.7878190039050379</v>
      </c>
      <c r="H100" s="166">
        <v>0</v>
      </c>
      <c r="I100" s="166">
        <v>7.2120157208142999</v>
      </c>
      <c r="J100" s="166">
        <v>4.6471241514220791</v>
      </c>
    </row>
    <row r="101" spans="1:10" x14ac:dyDescent="0.2">
      <c r="A101" s="85" t="s">
        <v>121</v>
      </c>
      <c r="B101" s="166">
        <v>6.7761025638158374</v>
      </c>
      <c r="C101" s="166">
        <v>6.8755177153238352</v>
      </c>
      <c r="D101" s="166">
        <v>7.9147579252926619</v>
      </c>
      <c r="E101" s="166">
        <v>6.8399287281945522</v>
      </c>
      <c r="F101" s="166">
        <v>0</v>
      </c>
      <c r="G101" s="166">
        <v>6.676838869873496</v>
      </c>
      <c r="H101" s="166">
        <v>6.6545137306524555</v>
      </c>
      <c r="I101" s="166">
        <v>7.344200892521382</v>
      </c>
      <c r="J101" s="166">
        <v>6.4526620170885609</v>
      </c>
    </row>
    <row r="102" spans="1:10" x14ac:dyDescent="0.2">
      <c r="A102" s="85" t="s">
        <v>122</v>
      </c>
      <c r="B102" s="166">
        <v>7.1767430457623167</v>
      </c>
      <c r="C102" s="166">
        <v>7.4263485863752354</v>
      </c>
      <c r="D102" s="166">
        <v>7.6078575270816264</v>
      </c>
      <c r="E102" s="166">
        <v>7.4200673346738277</v>
      </c>
      <c r="F102" s="166">
        <v>0</v>
      </c>
      <c r="G102" s="166">
        <v>6.7324238073392699</v>
      </c>
      <c r="H102" s="166">
        <v>0</v>
      </c>
      <c r="I102" s="166">
        <v>7.5124499733574925</v>
      </c>
      <c r="J102" s="166">
        <v>6.5902416811854589</v>
      </c>
    </row>
    <row r="103" spans="1:10" x14ac:dyDescent="0.2">
      <c r="A103" s="85" t="s">
        <v>123</v>
      </c>
      <c r="B103" s="166">
        <v>5.9308968519778738</v>
      </c>
      <c r="C103" s="166">
        <v>6.0842508356902254</v>
      </c>
      <c r="D103" s="166">
        <v>7.2937052487121363</v>
      </c>
      <c r="E103" s="166">
        <v>6.0248208971963964</v>
      </c>
      <c r="F103" s="166">
        <v>6.1131427171027486</v>
      </c>
      <c r="G103" s="166">
        <v>5.7912800776767082</v>
      </c>
      <c r="H103" s="166">
        <v>6</v>
      </c>
      <c r="I103" s="166">
        <v>6.2170162003598346</v>
      </c>
      <c r="J103" s="166">
        <v>5.5698563939630574</v>
      </c>
    </row>
    <row r="104" spans="1:10" x14ac:dyDescent="0.2">
      <c r="A104" s="85" t="s">
        <v>124</v>
      </c>
      <c r="B104" s="166">
        <v>7.9670213626780972</v>
      </c>
      <c r="C104" s="166">
        <v>7.9670213626780972</v>
      </c>
      <c r="D104" s="166">
        <v>7.9670213626780972</v>
      </c>
      <c r="E104" s="166">
        <v>0</v>
      </c>
      <c r="F104" s="166">
        <v>0</v>
      </c>
      <c r="G104" s="166">
        <v>0</v>
      </c>
      <c r="H104" s="166">
        <v>0</v>
      </c>
      <c r="I104" s="166">
        <v>0</v>
      </c>
      <c r="J104" s="166">
        <v>0</v>
      </c>
    </row>
    <row r="105" spans="1:10" x14ac:dyDescent="0.2">
      <c r="A105" s="85" t="s">
        <v>113</v>
      </c>
      <c r="B105" s="166">
        <v>0</v>
      </c>
      <c r="C105" s="166">
        <v>0</v>
      </c>
      <c r="D105" s="166">
        <v>0</v>
      </c>
      <c r="E105" s="166">
        <v>0</v>
      </c>
      <c r="F105" s="166">
        <v>0</v>
      </c>
      <c r="G105" s="166">
        <v>0</v>
      </c>
      <c r="H105" s="166">
        <v>0</v>
      </c>
      <c r="I105" s="166">
        <v>0</v>
      </c>
      <c r="J105" s="166">
        <v>0</v>
      </c>
    </row>
    <row r="106" spans="1:10" x14ac:dyDescent="0.2">
      <c r="A106" s="85" t="s">
        <v>78</v>
      </c>
      <c r="B106" s="166">
        <v>9.7126047844226093</v>
      </c>
      <c r="C106" s="166">
        <v>7</v>
      </c>
      <c r="D106" s="166">
        <v>0</v>
      </c>
      <c r="E106" s="166">
        <v>7</v>
      </c>
      <c r="F106" s="166">
        <v>0</v>
      </c>
      <c r="G106" s="166">
        <v>0</v>
      </c>
      <c r="H106" s="166">
        <v>0</v>
      </c>
      <c r="I106" s="166">
        <v>0</v>
      </c>
      <c r="J106" s="166">
        <v>17</v>
      </c>
    </row>
    <row r="107" spans="1:10" x14ac:dyDescent="0.2">
      <c r="A107" s="85" t="s">
        <v>114</v>
      </c>
      <c r="B107" s="166">
        <v>14.482700113407525</v>
      </c>
      <c r="C107" s="166">
        <v>15.702304091106763</v>
      </c>
      <c r="D107" s="166">
        <v>15.86970734558277</v>
      </c>
      <c r="E107" s="166">
        <v>13</v>
      </c>
      <c r="F107" s="166">
        <v>0</v>
      </c>
      <c r="G107" s="166">
        <v>8.4999240741091526</v>
      </c>
      <c r="H107" s="166">
        <v>0</v>
      </c>
      <c r="I107" s="166">
        <v>0</v>
      </c>
      <c r="J107" s="166">
        <v>0</v>
      </c>
    </row>
    <row r="108" spans="1:10" x14ac:dyDescent="0.2">
      <c r="A108" s="157"/>
      <c r="B108" s="161"/>
      <c r="C108" s="161"/>
      <c r="D108" s="161"/>
      <c r="E108" s="161"/>
      <c r="F108" s="161"/>
      <c r="G108" s="161"/>
      <c r="H108" s="161"/>
      <c r="I108" s="160"/>
      <c r="J108" s="160"/>
    </row>
    <row r="109" spans="1:10" x14ac:dyDescent="0.2">
      <c r="A109" s="11" t="str">
        <f>'C01'!$A$34</f>
        <v>Fuente: Instituto Nacional de Estadística (INE).  LXXXI Encuesta Permanente de Hogares de Propósitos Múltiples, Junio 2024.</v>
      </c>
      <c r="B109" s="112"/>
      <c r="C109" s="112"/>
      <c r="D109" s="112"/>
      <c r="E109" s="112"/>
      <c r="F109" s="112"/>
      <c r="G109" s="112"/>
      <c r="H109" s="112"/>
    </row>
    <row r="110" spans="1:10" x14ac:dyDescent="0.2">
      <c r="A110" s="30"/>
      <c r="B110" s="112"/>
      <c r="C110" s="112"/>
      <c r="D110" s="112"/>
      <c r="E110" s="112"/>
      <c r="F110" s="112"/>
      <c r="G110" s="112"/>
      <c r="H110" s="112"/>
    </row>
    <row r="111" spans="1:10" x14ac:dyDescent="0.2">
      <c r="A111" s="30"/>
      <c r="B111" s="112"/>
      <c r="C111" s="112"/>
      <c r="D111" s="112"/>
      <c r="E111" s="112"/>
      <c r="F111" s="112"/>
      <c r="G111" s="112"/>
      <c r="H111" s="112"/>
    </row>
    <row r="112" spans="1:10" x14ac:dyDescent="0.2">
      <c r="A112" s="112"/>
      <c r="B112" s="112"/>
      <c r="C112" s="112"/>
      <c r="D112" s="112"/>
      <c r="E112" s="112"/>
      <c r="F112" s="112"/>
      <c r="G112" s="112"/>
      <c r="H112" s="112"/>
    </row>
    <row r="113" spans="1:8" x14ac:dyDescent="0.2">
      <c r="A113" s="112"/>
      <c r="B113" s="112"/>
      <c r="C113" s="112"/>
      <c r="D113" s="112"/>
      <c r="E113" s="112"/>
      <c r="F113" s="112"/>
      <c r="G113" s="112"/>
      <c r="H113" s="112"/>
    </row>
    <row r="114" spans="1:8" x14ac:dyDescent="0.2">
      <c r="A114" s="112"/>
      <c r="B114" s="112"/>
      <c r="C114" s="112"/>
      <c r="D114" s="112"/>
      <c r="E114" s="112"/>
      <c r="F114" s="112"/>
      <c r="G114" s="112"/>
      <c r="H114" s="112"/>
    </row>
    <row r="115" spans="1:8" x14ac:dyDescent="0.2">
      <c r="A115" s="112"/>
      <c r="B115" s="112"/>
      <c r="C115" s="112"/>
      <c r="D115" s="112"/>
      <c r="E115" s="112"/>
      <c r="F115" s="112"/>
      <c r="G115" s="112"/>
      <c r="H115" s="112"/>
    </row>
    <row r="116" spans="1:8" x14ac:dyDescent="0.2">
      <c r="A116" s="112"/>
      <c r="B116" s="112"/>
      <c r="C116" s="112"/>
      <c r="D116" s="112"/>
      <c r="E116" s="112"/>
      <c r="F116" s="112"/>
      <c r="G116" s="112"/>
      <c r="H116" s="112"/>
    </row>
    <row r="117" spans="1:8" x14ac:dyDescent="0.2">
      <c r="A117" s="112"/>
      <c r="B117" s="112"/>
      <c r="C117" s="112"/>
      <c r="D117" s="112"/>
      <c r="E117" s="112"/>
      <c r="F117" s="112"/>
      <c r="G117" s="112"/>
      <c r="H117" s="112"/>
    </row>
    <row r="118" spans="1:8" x14ac:dyDescent="0.2">
      <c r="A118" s="112"/>
      <c r="B118" s="112"/>
      <c r="C118" s="112"/>
      <c r="D118" s="112"/>
      <c r="E118" s="112"/>
      <c r="F118" s="112"/>
      <c r="G118" s="112"/>
      <c r="H118" s="112"/>
    </row>
    <row r="119" spans="1:8" x14ac:dyDescent="0.2">
      <c r="A119" s="112"/>
      <c r="B119" s="112"/>
      <c r="C119" s="112"/>
      <c r="D119" s="112"/>
      <c r="E119" s="112"/>
      <c r="F119" s="112"/>
      <c r="G119" s="112"/>
      <c r="H119" s="112"/>
    </row>
    <row r="120" spans="1:8" x14ac:dyDescent="0.2">
      <c r="A120" s="112"/>
      <c r="B120" s="112"/>
      <c r="C120" s="112"/>
      <c r="D120" s="112"/>
      <c r="E120" s="112"/>
      <c r="F120" s="112"/>
      <c r="G120" s="112"/>
      <c r="H120" s="112"/>
    </row>
    <row r="121" spans="1:8" x14ac:dyDescent="0.2">
      <c r="A121" s="112"/>
      <c r="B121" s="112"/>
      <c r="C121" s="112"/>
      <c r="D121" s="112"/>
      <c r="E121" s="112"/>
      <c r="F121" s="112"/>
      <c r="G121" s="112"/>
      <c r="H121" s="112"/>
    </row>
    <row r="122" spans="1:8" x14ac:dyDescent="0.2">
      <c r="A122" s="112"/>
      <c r="B122" s="112"/>
      <c r="C122" s="112"/>
      <c r="D122" s="112"/>
      <c r="E122" s="112"/>
      <c r="F122" s="112"/>
      <c r="G122" s="112"/>
      <c r="H122" s="112"/>
    </row>
    <row r="123" spans="1:8" x14ac:dyDescent="0.2">
      <c r="A123" s="112"/>
      <c r="B123" s="112"/>
      <c r="C123" s="112"/>
      <c r="D123" s="112"/>
      <c r="E123" s="112"/>
      <c r="F123" s="112"/>
      <c r="G123" s="112"/>
      <c r="H123" s="112"/>
    </row>
    <row r="124" spans="1:8" x14ac:dyDescent="0.2">
      <c r="A124" s="112"/>
      <c r="B124" s="112"/>
      <c r="C124" s="112"/>
      <c r="D124" s="112"/>
      <c r="E124" s="112"/>
      <c r="F124" s="112"/>
      <c r="G124" s="112"/>
      <c r="H124" s="112"/>
    </row>
    <row r="125" spans="1:8" x14ac:dyDescent="0.2">
      <c r="A125" s="112"/>
      <c r="B125" s="112"/>
      <c r="C125" s="112"/>
      <c r="D125" s="112"/>
      <c r="E125" s="112"/>
      <c r="F125" s="112"/>
      <c r="G125" s="112"/>
      <c r="H125" s="112"/>
    </row>
    <row r="126" spans="1:8" x14ac:dyDescent="0.2">
      <c r="A126" s="112"/>
      <c r="B126" s="112"/>
      <c r="C126" s="112"/>
      <c r="D126" s="112"/>
      <c r="E126" s="112"/>
      <c r="F126" s="112"/>
      <c r="G126" s="112"/>
      <c r="H126" s="112"/>
    </row>
    <row r="127" spans="1:8" x14ac:dyDescent="0.2">
      <c r="A127" s="112"/>
      <c r="B127" s="112"/>
      <c r="C127" s="112"/>
      <c r="D127" s="112"/>
      <c r="E127" s="112"/>
      <c r="F127" s="112"/>
      <c r="G127" s="112"/>
      <c r="H127" s="112"/>
    </row>
    <row r="128" spans="1:8" x14ac:dyDescent="0.2">
      <c r="A128" s="112"/>
      <c r="B128" s="112"/>
      <c r="C128" s="112"/>
      <c r="D128" s="112"/>
      <c r="E128" s="112"/>
      <c r="F128" s="112"/>
      <c r="G128" s="112"/>
      <c r="H128" s="112"/>
    </row>
    <row r="129" spans="1:8" x14ac:dyDescent="0.2">
      <c r="A129" s="112"/>
      <c r="B129" s="112"/>
      <c r="C129" s="112"/>
      <c r="D129" s="112"/>
      <c r="E129" s="112"/>
      <c r="F129" s="112"/>
      <c r="G129" s="112"/>
      <c r="H129" s="112"/>
    </row>
    <row r="130" spans="1:8" x14ac:dyDescent="0.2">
      <c r="A130" s="112"/>
      <c r="B130" s="112"/>
      <c r="C130" s="112"/>
      <c r="D130" s="112"/>
      <c r="E130" s="112"/>
      <c r="F130" s="112"/>
      <c r="G130" s="112"/>
      <c r="H130" s="112"/>
    </row>
    <row r="131" spans="1:8" x14ac:dyDescent="0.2">
      <c r="A131" s="112"/>
      <c r="B131" s="112"/>
      <c r="C131" s="112"/>
      <c r="D131" s="112"/>
      <c r="E131" s="112"/>
      <c r="F131" s="112"/>
      <c r="G131" s="112"/>
      <c r="H131" s="112"/>
    </row>
    <row r="132" spans="1:8" x14ac:dyDescent="0.2">
      <c r="A132" s="112"/>
      <c r="B132" s="112"/>
      <c r="C132" s="112"/>
      <c r="D132" s="112"/>
      <c r="E132" s="112"/>
      <c r="F132" s="112"/>
      <c r="G132" s="112"/>
      <c r="H132" s="112"/>
    </row>
    <row r="133" spans="1:8" x14ac:dyDescent="0.2">
      <c r="A133" s="112"/>
      <c r="B133" s="112"/>
      <c r="C133" s="112"/>
      <c r="D133" s="112"/>
      <c r="E133" s="112"/>
      <c r="F133" s="112"/>
      <c r="G133" s="112"/>
      <c r="H133" s="112"/>
    </row>
    <row r="134" spans="1:8" x14ac:dyDescent="0.2">
      <c r="A134" s="112"/>
      <c r="B134" s="112"/>
      <c r="C134" s="112"/>
      <c r="D134" s="112"/>
      <c r="E134" s="112"/>
      <c r="F134" s="112"/>
      <c r="G134" s="112"/>
      <c r="H134" s="112"/>
    </row>
    <row r="135" spans="1:8" x14ac:dyDescent="0.2">
      <c r="A135" s="112"/>
      <c r="B135" s="112"/>
      <c r="C135" s="112"/>
      <c r="D135" s="112"/>
      <c r="E135" s="112"/>
      <c r="F135" s="112"/>
      <c r="G135" s="112"/>
      <c r="H135" s="112"/>
    </row>
    <row r="136" spans="1:8" x14ac:dyDescent="0.2">
      <c r="A136" s="112"/>
      <c r="B136" s="112"/>
      <c r="C136" s="112"/>
      <c r="D136" s="112"/>
      <c r="E136" s="112"/>
      <c r="F136" s="112"/>
      <c r="G136" s="112"/>
      <c r="H136" s="112"/>
    </row>
    <row r="137" spans="1:8" x14ac:dyDescent="0.2">
      <c r="A137" s="112"/>
      <c r="B137" s="112"/>
      <c r="C137" s="112"/>
      <c r="D137" s="112"/>
      <c r="E137" s="112"/>
      <c r="F137" s="112"/>
      <c r="G137" s="112"/>
      <c r="H137" s="112"/>
    </row>
    <row r="138" spans="1:8" x14ac:dyDescent="0.2">
      <c r="A138" s="112"/>
      <c r="B138" s="112"/>
      <c r="C138" s="112"/>
      <c r="D138" s="112"/>
      <c r="E138" s="112"/>
      <c r="F138" s="112"/>
      <c r="G138" s="112"/>
      <c r="H138" s="112"/>
    </row>
    <row r="139" spans="1:8" x14ac:dyDescent="0.2">
      <c r="A139" s="112"/>
      <c r="B139" s="112"/>
      <c r="C139" s="112"/>
      <c r="D139" s="112"/>
      <c r="E139" s="112"/>
      <c r="F139" s="112"/>
      <c r="G139" s="112"/>
      <c r="H139" s="112"/>
    </row>
    <row r="140" spans="1:8" x14ac:dyDescent="0.2">
      <c r="A140" s="112"/>
      <c r="B140" s="112"/>
      <c r="C140" s="112"/>
      <c r="D140" s="112"/>
      <c r="E140" s="112"/>
      <c r="F140" s="112"/>
      <c r="G140" s="112"/>
      <c r="H140" s="112"/>
    </row>
  </sheetData>
  <mergeCells count="19">
    <mergeCell ref="A3:A4"/>
    <mergeCell ref="A1:J1"/>
    <mergeCell ref="A2:J2"/>
    <mergeCell ref="I3:I4"/>
    <mergeCell ref="J3:J4"/>
    <mergeCell ref="B3:B4"/>
    <mergeCell ref="C3:F3"/>
    <mergeCell ref="G3:G4"/>
    <mergeCell ref="H3:H4"/>
    <mergeCell ref="I63:I64"/>
    <mergeCell ref="J63:J64"/>
    <mergeCell ref="A59:J59"/>
    <mergeCell ref="A60:J60"/>
    <mergeCell ref="A61:J61"/>
    <mergeCell ref="A63:A64"/>
    <mergeCell ref="B63:B64"/>
    <mergeCell ref="C63:F63"/>
    <mergeCell ref="G63:G64"/>
    <mergeCell ref="H63:H64"/>
  </mergeCells>
  <phoneticPr fontId="5" type="noConversion"/>
  <printOptions horizontalCentered="1"/>
  <pageMargins left="1.577992125984252" right="0.59055118110236227" top="0.27559055118110237" bottom="0.39370078740157483" header="0" footer="0.19685039370078741"/>
  <pageSetup paperSize="9" scale="86" firstPageNumber="22" orientation="landscape" useFirstPageNumber="1" r:id="rId1"/>
  <headerFooter alignWithMargins="0">
    <oddFooter>&amp;L&amp;Z&amp;F+&amp;F+&amp;A&amp;C&amp;P&amp;R&amp;D+&amp;T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Portada</vt:lpstr>
      <vt:lpstr>C01</vt:lpstr>
      <vt:lpstr>C02</vt:lpstr>
      <vt:lpstr>C03</vt:lpstr>
      <vt:lpstr>C04</vt:lpstr>
      <vt:lpstr>C05</vt:lpstr>
      <vt:lpstr>C06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Davila</dc:creator>
  <cp:lastModifiedBy>DELL</cp:lastModifiedBy>
  <cp:lastPrinted>2011-01-20T20:18:25Z</cp:lastPrinted>
  <dcterms:created xsi:type="dcterms:W3CDTF">2001-09-12T22:45:56Z</dcterms:created>
  <dcterms:modified xsi:type="dcterms:W3CDTF">2025-02-21T16:51:25Z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