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 Catellanos\Downloads\Tabulados versión final 17.10..2024\"/>
    </mc:Choice>
  </mc:AlternateContent>
  <xr:revisionPtr revIDLastSave="0" documentId="13_ncr:1_{7250E40B-6DD2-4F46-91E5-2A682D2436FF}" xr6:coauthVersionLast="47" xr6:coauthVersionMax="47" xr10:uidLastSave="{00000000-0000-0000-0000-000000000000}"/>
  <bookViews>
    <workbookView xWindow="-108" yWindow="-108" windowWidth="23256" windowHeight="12456" tabRatio="592" activeTab="8" xr2:uid="{00000000-000D-0000-FFFF-FFFF00000000}"/>
  </bookViews>
  <sheets>
    <sheet name="Portada" sheetId="9" r:id="rId1"/>
    <sheet name="C01" sheetId="21" r:id="rId2"/>
    <sheet name="C02" sheetId="24" r:id="rId3"/>
    <sheet name="C03" sheetId="15" r:id="rId4"/>
    <sheet name="C04" sheetId="16" r:id="rId5"/>
    <sheet name="C05" sheetId="25" r:id="rId6"/>
    <sheet name="C06" sheetId="26" r:id="rId7"/>
    <sheet name="C07" sheetId="27" r:id="rId8"/>
    <sheet name="C08" sheetId="28" r:id="rId9"/>
  </sheets>
  <calcPr calcId="191029"/>
</workbook>
</file>

<file path=xl/calcChain.xml><?xml version="1.0" encoding="utf-8"?>
<calcChain xmlns="http://schemas.openxmlformats.org/spreadsheetml/2006/main">
  <c r="Q39" i="25" l="1"/>
  <c r="Q29" i="25" l="1"/>
  <c r="D113" i="26"/>
  <c r="D107" i="26"/>
  <c r="Q30" i="25"/>
  <c r="Q24" i="25"/>
  <c r="Q21" i="25"/>
  <c r="Q40" i="25"/>
  <c r="D94" i="26"/>
  <c r="D49" i="24"/>
  <c r="Q32" i="25"/>
  <c r="D90" i="24"/>
  <c r="D78" i="24"/>
  <c r="D83" i="24"/>
  <c r="D106" i="24"/>
  <c r="D105" i="24"/>
  <c r="D94" i="24"/>
  <c r="D88" i="24"/>
  <c r="D81" i="26"/>
  <c r="D75" i="24"/>
  <c r="D96" i="26"/>
  <c r="D99" i="24"/>
  <c r="D98" i="26"/>
  <c r="D114" i="26"/>
  <c r="D77" i="24"/>
  <c r="D101" i="24"/>
  <c r="D40" i="26"/>
  <c r="D79" i="24"/>
  <c r="D81" i="24"/>
  <c r="Q28" i="25"/>
  <c r="D80" i="26"/>
  <c r="D89" i="24"/>
  <c r="D72" i="24"/>
  <c r="D108" i="24"/>
  <c r="D95" i="26"/>
  <c r="D93" i="24"/>
  <c r="D104" i="26"/>
  <c r="D87" i="24"/>
  <c r="D111" i="26"/>
  <c r="D91" i="24"/>
  <c r="D104" i="24"/>
  <c r="D76" i="24"/>
  <c r="D102" i="24"/>
  <c r="Q23" i="25"/>
  <c r="D99" i="26"/>
  <c r="D77" i="26"/>
  <c r="D108" i="26"/>
  <c r="D84" i="24"/>
  <c r="D82" i="24"/>
  <c r="Q31" i="25"/>
  <c r="D90" i="26"/>
  <c r="D86" i="26"/>
  <c r="D82" i="26"/>
  <c r="D106" i="26"/>
  <c r="D109" i="24"/>
  <c r="Q22" i="25"/>
  <c r="D91" i="26"/>
  <c r="D87" i="26"/>
  <c r="D50" i="24"/>
  <c r="D98" i="24"/>
  <c r="D85" i="26"/>
  <c r="D109" i="26"/>
  <c r="D86" i="24"/>
  <c r="D74" i="24"/>
  <c r="D107" i="24"/>
  <c r="D93" i="26"/>
  <c r="D88" i="26"/>
  <c r="D83" i="26"/>
  <c r="D78" i="26"/>
  <c r="D89" i="26"/>
  <c r="D51" i="24"/>
  <c r="D92" i="24"/>
  <c r="D80" i="24"/>
  <c r="Q33" i="25"/>
  <c r="D44" i="26"/>
  <c r="D79" i="26"/>
  <c r="D110" i="26"/>
  <c r="D85" i="24"/>
  <c r="D73" i="24"/>
  <c r="D100" i="24"/>
  <c r="D103" i="26"/>
  <c r="D112" i="26"/>
  <c r="D105" i="26"/>
  <c r="D84" i="26"/>
  <c r="D103" i="24"/>
  <c r="D97" i="26"/>
  <c r="D92" i="26"/>
  <c r="D43" i="26"/>
  <c r="D46" i="26"/>
  <c r="D51" i="26"/>
  <c r="D41" i="26"/>
  <c r="D42" i="26"/>
  <c r="D50" i="26"/>
  <c r="D20" i="26"/>
  <c r="D33" i="26"/>
  <c r="D52" i="26"/>
  <c r="D45" i="26"/>
  <c r="D32" i="26"/>
  <c r="D35" i="26"/>
  <c r="D30" i="26"/>
  <c r="D22" i="26"/>
  <c r="D23" i="26"/>
  <c r="D31" i="26"/>
  <c r="D21" i="26"/>
  <c r="D34" i="26"/>
  <c r="D24" i="26"/>
  <c r="D25" i="26"/>
  <c r="Q37" i="25"/>
  <c r="Q38" i="25"/>
  <c r="Q19" i="25"/>
  <c r="Q20" i="25"/>
  <c r="D35" i="24" l="1"/>
  <c r="D30" i="24" l="1"/>
  <c r="D39" i="24"/>
  <c r="D33" i="24"/>
  <c r="D32" i="24"/>
  <c r="D43" i="24"/>
  <c r="D29" i="24"/>
  <c r="D40" i="24"/>
  <c r="D44" i="24"/>
  <c r="D31" i="24"/>
  <c r="D42" i="24"/>
  <c r="D45" i="24"/>
  <c r="D41" i="24"/>
  <c r="D34" i="24"/>
  <c r="D38" i="24"/>
  <c r="O39" i="21"/>
  <c r="L23" i="21"/>
  <c r="R38" i="26"/>
  <c r="P38" i="26"/>
  <c r="N38" i="26"/>
  <c r="L38" i="26"/>
  <c r="J38" i="26"/>
  <c r="H38" i="26"/>
  <c r="F38" i="26"/>
  <c r="B38" i="26"/>
  <c r="Q49" i="24"/>
  <c r="M49" i="24"/>
  <c r="K49" i="24"/>
  <c r="I49" i="24"/>
  <c r="G49" i="24"/>
  <c r="I33" i="21"/>
  <c r="F20" i="21"/>
  <c r="F38" i="21" l="1"/>
  <c r="I37" i="21"/>
  <c r="C32" i="21"/>
  <c r="I20" i="21"/>
  <c r="Q41" i="21"/>
  <c r="O31" i="21"/>
  <c r="L30" i="21"/>
  <c r="Q28" i="21"/>
  <c r="F24" i="21"/>
  <c r="L38" i="21"/>
  <c r="L32" i="21"/>
  <c r="C23" i="24"/>
  <c r="I44" i="24"/>
  <c r="C43" i="24"/>
  <c r="C49" i="24"/>
  <c r="O41" i="24"/>
  <c r="O49" i="24"/>
  <c r="S44" i="24"/>
  <c r="S49" i="24"/>
  <c r="S21" i="24"/>
  <c r="O45" i="24"/>
  <c r="I24" i="21"/>
  <c r="I22" i="21"/>
  <c r="F31" i="21"/>
  <c r="F37" i="21"/>
  <c r="F40" i="21"/>
  <c r="G23" i="24"/>
  <c r="F22" i="21"/>
  <c r="F33" i="21"/>
  <c r="G20" i="24"/>
  <c r="O20" i="25"/>
  <c r="O21" i="25"/>
  <c r="O40" i="25"/>
  <c r="O29" i="25"/>
  <c r="O38" i="25"/>
  <c r="O39" i="25"/>
  <c r="O22" i="25"/>
  <c r="O24" i="25"/>
  <c r="O32" i="25"/>
  <c r="O30" i="25"/>
  <c r="O33" i="25"/>
  <c r="O23" i="25"/>
  <c r="O28" i="25"/>
  <c r="O31" i="25"/>
  <c r="O37" i="25"/>
  <c r="O19" i="25"/>
  <c r="C20" i="21"/>
  <c r="C29" i="21"/>
  <c r="C22" i="21"/>
  <c r="C33" i="21"/>
  <c r="C37" i="21"/>
  <c r="Q30" i="21"/>
  <c r="O23" i="21"/>
  <c r="O21" i="21"/>
  <c r="L19" i="21"/>
  <c r="O28" i="21"/>
  <c r="L41" i="21"/>
  <c r="K108" i="26"/>
  <c r="K87" i="26"/>
  <c r="K92" i="26"/>
  <c r="K103" i="26"/>
  <c r="K91" i="26"/>
  <c r="K96" i="26"/>
  <c r="K111" i="26"/>
  <c r="K105" i="26"/>
  <c r="K107" i="26"/>
  <c r="K109" i="26"/>
  <c r="K113" i="26"/>
  <c r="K79" i="26"/>
  <c r="K83" i="26"/>
  <c r="K110" i="26"/>
  <c r="K112" i="26"/>
  <c r="K78" i="26"/>
  <c r="K90" i="26"/>
  <c r="K88" i="26"/>
  <c r="K84" i="26"/>
  <c r="K97" i="26"/>
  <c r="K99" i="26"/>
  <c r="K106" i="26"/>
  <c r="K94" i="26"/>
  <c r="K104" i="26"/>
  <c r="K93" i="26"/>
  <c r="K80" i="26"/>
  <c r="K89" i="26"/>
  <c r="K85" i="26"/>
  <c r="K98" i="26"/>
  <c r="K77" i="26"/>
  <c r="K95" i="26"/>
  <c r="K81" i="26"/>
  <c r="K114" i="26"/>
  <c r="K86" i="26"/>
  <c r="K82" i="26"/>
  <c r="F39" i="21"/>
  <c r="M95" i="26"/>
  <c r="M77" i="26"/>
  <c r="M82" i="26"/>
  <c r="M113" i="26"/>
  <c r="M85" i="26"/>
  <c r="M90" i="26"/>
  <c r="M107" i="26"/>
  <c r="M98" i="26"/>
  <c r="M111" i="26"/>
  <c r="M99" i="26"/>
  <c r="M81" i="26"/>
  <c r="M92" i="26"/>
  <c r="M94" i="26"/>
  <c r="M103" i="26"/>
  <c r="M79" i="26"/>
  <c r="M83" i="26"/>
  <c r="M96" i="26"/>
  <c r="M105" i="26"/>
  <c r="M86" i="26"/>
  <c r="M93" i="26"/>
  <c r="M78" i="26"/>
  <c r="M109" i="26"/>
  <c r="M89" i="26"/>
  <c r="M97" i="26"/>
  <c r="M84" i="26"/>
  <c r="M87" i="26"/>
  <c r="M110" i="26"/>
  <c r="M88" i="26"/>
  <c r="M114" i="26"/>
  <c r="M108" i="26"/>
  <c r="M91" i="26"/>
  <c r="M80" i="26"/>
  <c r="M104" i="26"/>
  <c r="M106" i="26"/>
  <c r="M112" i="26"/>
  <c r="F21" i="21"/>
  <c r="F19" i="21"/>
  <c r="F32" i="21"/>
  <c r="F30" i="21"/>
  <c r="F28" i="21"/>
  <c r="C51" i="24"/>
  <c r="C50" i="24"/>
  <c r="C44" i="24"/>
  <c r="C29" i="24"/>
  <c r="C45" i="24"/>
  <c r="C42" i="24"/>
  <c r="C40" i="24"/>
  <c r="C31" i="24"/>
  <c r="C34" i="24"/>
  <c r="C39" i="24"/>
  <c r="C33" i="24"/>
  <c r="C32" i="24"/>
  <c r="C41" i="24"/>
  <c r="C30" i="24"/>
  <c r="C23" i="25"/>
  <c r="C20" i="25"/>
  <c r="C24" i="25"/>
  <c r="C29" i="25"/>
  <c r="C28" i="25"/>
  <c r="C33" i="25"/>
  <c r="C39" i="25"/>
  <c r="C22" i="25"/>
  <c r="C31" i="25"/>
  <c r="C38" i="25"/>
  <c r="C21" i="25"/>
  <c r="C30" i="25"/>
  <c r="C19" i="25"/>
  <c r="C32" i="25"/>
  <c r="C40" i="25"/>
  <c r="C37" i="25"/>
  <c r="O106" i="26"/>
  <c r="O80" i="26"/>
  <c r="O108" i="26"/>
  <c r="O96" i="26"/>
  <c r="O98" i="26"/>
  <c r="O110" i="26"/>
  <c r="O92" i="26"/>
  <c r="O103" i="26"/>
  <c r="O88" i="26"/>
  <c r="O112" i="26"/>
  <c r="O82" i="26"/>
  <c r="O111" i="26"/>
  <c r="O104" i="26"/>
  <c r="O86" i="26"/>
  <c r="O78" i="26"/>
  <c r="O114" i="26"/>
  <c r="O107" i="26"/>
  <c r="O109" i="26"/>
  <c r="O95" i="26"/>
  <c r="O85" i="26"/>
  <c r="O83" i="26"/>
  <c r="O105" i="26"/>
  <c r="O113" i="26"/>
  <c r="O97" i="26"/>
  <c r="O94" i="26"/>
  <c r="O89" i="26"/>
  <c r="O87" i="26"/>
  <c r="O93" i="26"/>
  <c r="O90" i="26"/>
  <c r="O91" i="26"/>
  <c r="O77" i="26"/>
  <c r="O99" i="26"/>
  <c r="O84" i="26"/>
  <c r="O79" i="26"/>
  <c r="O81" i="26"/>
  <c r="M51" i="24"/>
  <c r="M50" i="24"/>
  <c r="M42" i="24"/>
  <c r="M31" i="24"/>
  <c r="M29" i="24"/>
  <c r="M32" i="24"/>
  <c r="M44" i="24"/>
  <c r="M45" i="24"/>
  <c r="M34" i="24"/>
  <c r="M40" i="24"/>
  <c r="M39" i="24"/>
  <c r="M43" i="24"/>
  <c r="M41" i="24"/>
  <c r="M33" i="24"/>
  <c r="M30" i="24"/>
  <c r="I33" i="25"/>
  <c r="I30" i="25"/>
  <c r="I22" i="25"/>
  <c r="I32" i="25"/>
  <c r="I37" i="25"/>
  <c r="I39" i="25"/>
  <c r="I40" i="25"/>
  <c r="I23" i="25"/>
  <c r="I19" i="25"/>
  <c r="I21" i="25"/>
  <c r="I20" i="25"/>
  <c r="I38" i="25"/>
  <c r="I24" i="25"/>
  <c r="I28" i="25"/>
  <c r="I29" i="25"/>
  <c r="I31" i="25"/>
  <c r="O33" i="21"/>
  <c r="O29" i="21"/>
  <c r="Q40" i="21"/>
  <c r="S23" i="24"/>
  <c r="O50" i="24"/>
  <c r="O51" i="24"/>
  <c r="O29" i="24"/>
  <c r="O40" i="24"/>
  <c r="O42" i="24"/>
  <c r="O32" i="24"/>
  <c r="O34" i="24"/>
  <c r="O30" i="24"/>
  <c r="O43" i="24"/>
  <c r="O31" i="24"/>
  <c r="O39" i="24"/>
  <c r="O33" i="24"/>
  <c r="O22" i="21"/>
  <c r="O44" i="24"/>
  <c r="C105" i="26"/>
  <c r="C112" i="26"/>
  <c r="C94" i="26"/>
  <c r="C104" i="26"/>
  <c r="C98" i="26"/>
  <c r="C108" i="26"/>
  <c r="C106" i="26"/>
  <c r="C113" i="26"/>
  <c r="C80" i="26"/>
  <c r="C86" i="26"/>
  <c r="C109" i="26"/>
  <c r="C114" i="26"/>
  <c r="C96" i="26"/>
  <c r="C92" i="26"/>
  <c r="C84" i="26"/>
  <c r="C81" i="26"/>
  <c r="C89" i="26"/>
  <c r="C88" i="26"/>
  <c r="C79" i="26"/>
  <c r="C78" i="26"/>
  <c r="C111" i="26"/>
  <c r="C99" i="26"/>
  <c r="C97" i="26"/>
  <c r="C90" i="26"/>
  <c r="C82" i="26"/>
  <c r="C77" i="26"/>
  <c r="C85" i="26"/>
  <c r="C91" i="26"/>
  <c r="C107" i="26"/>
  <c r="C103" i="26"/>
  <c r="C110" i="26"/>
  <c r="C95" i="26"/>
  <c r="C93" i="26"/>
  <c r="C87" i="26"/>
  <c r="C83" i="26"/>
  <c r="I21" i="21"/>
  <c r="Q98" i="26"/>
  <c r="Q106" i="26"/>
  <c r="Q113" i="26"/>
  <c r="Q80" i="26"/>
  <c r="Q85" i="26"/>
  <c r="Q105" i="26"/>
  <c r="Q112" i="26"/>
  <c r="Q84" i="26"/>
  <c r="Q89" i="26"/>
  <c r="Q94" i="26"/>
  <c r="Q96" i="26"/>
  <c r="Q95" i="26"/>
  <c r="Q87" i="26"/>
  <c r="Q83" i="26"/>
  <c r="Q110" i="26"/>
  <c r="Q90" i="26"/>
  <c r="Q108" i="26"/>
  <c r="Q77" i="26"/>
  <c r="Q114" i="26"/>
  <c r="Q103" i="26"/>
  <c r="Q99" i="26"/>
  <c r="Q97" i="26"/>
  <c r="Q82" i="26"/>
  <c r="Q91" i="26"/>
  <c r="Q78" i="26"/>
  <c r="Q93" i="26"/>
  <c r="Q86" i="26"/>
  <c r="Q104" i="26"/>
  <c r="Q88" i="26"/>
  <c r="Q107" i="26"/>
  <c r="Q81" i="26"/>
  <c r="Q79" i="26"/>
  <c r="Q92" i="26"/>
  <c r="Q111" i="26"/>
  <c r="Q109" i="26"/>
  <c r="C19" i="21"/>
  <c r="C28" i="21"/>
  <c r="I51" i="24"/>
  <c r="I50" i="24"/>
  <c r="I40" i="24"/>
  <c r="I31" i="24"/>
  <c r="I32" i="24"/>
  <c r="I41" i="24"/>
  <c r="I34" i="24"/>
  <c r="I45" i="24"/>
  <c r="I39" i="24"/>
  <c r="I30" i="24"/>
  <c r="I33" i="24"/>
  <c r="I43" i="24"/>
  <c r="I29" i="24"/>
  <c r="K51" i="24"/>
  <c r="K50" i="24"/>
  <c r="K31" i="24"/>
  <c r="K34" i="24"/>
  <c r="K41" i="24"/>
  <c r="K43" i="24"/>
  <c r="K42" i="24"/>
  <c r="K44" i="24"/>
  <c r="K32" i="24"/>
  <c r="K40" i="24"/>
  <c r="K39" i="24"/>
  <c r="K30" i="24"/>
  <c r="K33" i="24"/>
  <c r="K29" i="24"/>
  <c r="Q22" i="21"/>
  <c r="O40" i="21"/>
  <c r="Q50" i="24"/>
  <c r="Q51" i="24"/>
  <c r="Q45" i="24"/>
  <c r="Q29" i="24"/>
  <c r="Q32" i="24"/>
  <c r="Q42" i="24"/>
  <c r="Q30" i="24"/>
  <c r="Q43" i="24"/>
  <c r="Q33" i="24"/>
  <c r="Q39" i="24"/>
  <c r="Q40" i="24"/>
  <c r="Q31" i="24"/>
  <c r="Q34" i="24"/>
  <c r="Q44" i="24"/>
  <c r="Q41" i="24"/>
  <c r="L38" i="25"/>
  <c r="L24" i="25"/>
  <c r="L21" i="25"/>
  <c r="L32" i="25"/>
  <c r="L20" i="25"/>
  <c r="L30" i="25"/>
  <c r="L23" i="25"/>
  <c r="L29" i="25"/>
  <c r="L31" i="25"/>
  <c r="L33" i="25"/>
  <c r="L37" i="25"/>
  <c r="L19" i="25"/>
  <c r="L40" i="25"/>
  <c r="L28" i="25"/>
  <c r="L39" i="25"/>
  <c r="L22" i="25"/>
  <c r="L20" i="21"/>
  <c r="L31" i="21"/>
  <c r="K45" i="24"/>
  <c r="G110" i="26"/>
  <c r="G79" i="26"/>
  <c r="G84" i="26"/>
  <c r="G89" i="26"/>
  <c r="G92" i="26"/>
  <c r="G97" i="26"/>
  <c r="G78" i="26"/>
  <c r="G83" i="26"/>
  <c r="G85" i="26"/>
  <c r="G91" i="26"/>
  <c r="G86" i="26"/>
  <c r="G88" i="26"/>
  <c r="G90" i="26"/>
  <c r="G99" i="26"/>
  <c r="G95" i="26"/>
  <c r="G93" i="26"/>
  <c r="G114" i="26"/>
  <c r="G98" i="26"/>
  <c r="G94" i="26"/>
  <c r="G112" i="26"/>
  <c r="G96" i="26"/>
  <c r="G106" i="26"/>
  <c r="G82" i="26"/>
  <c r="G87" i="26"/>
  <c r="G105" i="26"/>
  <c r="G81" i="26"/>
  <c r="G111" i="26"/>
  <c r="G107" i="26"/>
  <c r="G80" i="26"/>
  <c r="G113" i="26"/>
  <c r="G77" i="26"/>
  <c r="G104" i="26"/>
  <c r="G108" i="26"/>
  <c r="G109" i="26"/>
  <c r="G103" i="26"/>
  <c r="I19" i="21"/>
  <c r="I77" i="26"/>
  <c r="I87" i="26"/>
  <c r="I110" i="26"/>
  <c r="I109" i="26"/>
  <c r="I105" i="26"/>
  <c r="I107" i="26"/>
  <c r="I113" i="26"/>
  <c r="I79" i="26"/>
  <c r="I81" i="26"/>
  <c r="I83" i="26"/>
  <c r="I85" i="26"/>
  <c r="I89" i="26"/>
  <c r="I106" i="26"/>
  <c r="I99" i="26"/>
  <c r="I91" i="26"/>
  <c r="I80" i="26"/>
  <c r="I114" i="26"/>
  <c r="I84" i="26"/>
  <c r="I90" i="26"/>
  <c r="I104" i="26"/>
  <c r="I98" i="26"/>
  <c r="I78" i="26"/>
  <c r="I92" i="26"/>
  <c r="I103" i="26"/>
  <c r="I112" i="26"/>
  <c r="I96" i="26"/>
  <c r="I97" i="26"/>
  <c r="I108" i="26"/>
  <c r="I86" i="26"/>
  <c r="I95" i="26"/>
  <c r="I88" i="26"/>
  <c r="I82" i="26"/>
  <c r="I93" i="26"/>
  <c r="I94" i="26"/>
  <c r="I111" i="26"/>
  <c r="G51" i="24"/>
  <c r="G50" i="24"/>
  <c r="G44" i="24"/>
  <c r="G41" i="24"/>
  <c r="G33" i="24"/>
  <c r="G40" i="24"/>
  <c r="G31" i="24"/>
  <c r="G34" i="24"/>
  <c r="G30" i="24"/>
  <c r="G29" i="24"/>
  <c r="G42" i="24"/>
  <c r="G39" i="24"/>
  <c r="G45" i="24"/>
  <c r="G32" i="24"/>
  <c r="G43" i="24"/>
  <c r="C23" i="21"/>
  <c r="F40" i="25"/>
  <c r="F33" i="25"/>
  <c r="F30" i="25"/>
  <c r="F22" i="25"/>
  <c r="F24" i="25"/>
  <c r="F37" i="25"/>
  <c r="F39" i="25"/>
  <c r="F20" i="25"/>
  <c r="F38" i="25"/>
  <c r="F19" i="25"/>
  <c r="F21" i="25"/>
  <c r="F28" i="25"/>
  <c r="F31" i="25"/>
  <c r="F23" i="25"/>
  <c r="F29" i="25"/>
  <c r="F32" i="25"/>
  <c r="S104" i="26"/>
  <c r="S88" i="26"/>
  <c r="S93" i="26"/>
  <c r="S78" i="26"/>
  <c r="S83" i="26"/>
  <c r="S92" i="26"/>
  <c r="S94" i="26"/>
  <c r="S114" i="26"/>
  <c r="S85" i="26"/>
  <c r="S112" i="26"/>
  <c r="S96" i="26"/>
  <c r="S81" i="26"/>
  <c r="S79" i="26"/>
  <c r="S87" i="26"/>
  <c r="S99" i="26"/>
  <c r="S106" i="26"/>
  <c r="S84" i="26"/>
  <c r="S95" i="26"/>
  <c r="S97" i="26"/>
  <c r="S82" i="26"/>
  <c r="S80" i="26"/>
  <c r="S89" i="26"/>
  <c r="S90" i="26"/>
  <c r="S110" i="26"/>
  <c r="S86" i="26"/>
  <c r="S111" i="26"/>
  <c r="S103" i="26"/>
  <c r="S107" i="26"/>
  <c r="S108" i="26"/>
  <c r="S98" i="26"/>
  <c r="S109" i="26"/>
  <c r="S105" i="26"/>
  <c r="S77" i="26"/>
  <c r="S113" i="26"/>
  <c r="S91" i="26"/>
  <c r="S51" i="24"/>
  <c r="S50" i="24"/>
  <c r="S29" i="24"/>
  <c r="S39" i="24"/>
  <c r="S43" i="24"/>
  <c r="S45" i="24"/>
  <c r="S41" i="24"/>
  <c r="S33" i="24"/>
  <c r="S32" i="24"/>
  <c r="S42" i="24"/>
  <c r="S40" i="24"/>
  <c r="S31" i="24"/>
  <c r="S34" i="24"/>
  <c r="S30" i="24"/>
  <c r="M38" i="26"/>
  <c r="L24" i="21"/>
  <c r="L33" i="21"/>
  <c r="Q38" i="21"/>
  <c r="I42" i="24"/>
  <c r="G50" i="26"/>
  <c r="G42" i="26"/>
  <c r="G52" i="26"/>
  <c r="G45" i="26"/>
  <c r="G41" i="26"/>
  <c r="G51" i="26"/>
  <c r="G46" i="26"/>
  <c r="G43" i="26"/>
  <c r="G44" i="26"/>
  <c r="G40" i="26"/>
  <c r="I40" i="26"/>
  <c r="I50" i="26"/>
  <c r="I42" i="26"/>
  <c r="I52" i="26"/>
  <c r="I44" i="26"/>
  <c r="I51" i="26"/>
  <c r="I46" i="26"/>
  <c r="I43" i="26"/>
  <c r="I41" i="26"/>
  <c r="I45" i="26"/>
  <c r="K43" i="26"/>
  <c r="K40" i="26"/>
  <c r="K42" i="26"/>
  <c r="K52" i="26"/>
  <c r="K45" i="26"/>
  <c r="K44" i="26"/>
  <c r="K41" i="26"/>
  <c r="K51" i="26"/>
  <c r="K46" i="26"/>
  <c r="K50" i="26"/>
  <c r="M46" i="26"/>
  <c r="M43" i="26"/>
  <c r="M50" i="26"/>
  <c r="M45" i="26"/>
  <c r="M40" i="26"/>
  <c r="M42" i="26"/>
  <c r="M52" i="26"/>
  <c r="M44" i="26"/>
  <c r="M41" i="26"/>
  <c r="M51" i="26"/>
  <c r="Q43" i="26"/>
  <c r="Q40" i="26"/>
  <c r="Q41" i="26"/>
  <c r="Q46" i="26"/>
  <c r="Q50" i="26"/>
  <c r="Q42" i="26"/>
  <c r="Q52" i="26"/>
  <c r="Q44" i="26"/>
  <c r="Q45" i="26"/>
  <c r="Q51" i="26"/>
  <c r="S41" i="26"/>
  <c r="S46" i="26"/>
  <c r="S43" i="26"/>
  <c r="S44" i="26"/>
  <c r="S51" i="26"/>
  <c r="S40" i="26"/>
  <c r="S45" i="26"/>
  <c r="S42" i="26"/>
  <c r="S52" i="26"/>
  <c r="S50" i="26"/>
  <c r="O51" i="26"/>
  <c r="O40" i="26"/>
  <c r="O50" i="26"/>
  <c r="O43" i="26"/>
  <c r="O45" i="26"/>
  <c r="O52" i="26"/>
  <c r="O44" i="26"/>
  <c r="O41" i="26"/>
  <c r="O46" i="26"/>
  <c r="O42" i="26"/>
  <c r="C45" i="26"/>
  <c r="C42" i="26"/>
  <c r="C52" i="26"/>
  <c r="C51" i="26"/>
  <c r="C46" i="26"/>
  <c r="C43" i="26"/>
  <c r="C41" i="26"/>
  <c r="C50" i="26"/>
  <c r="C40" i="26"/>
  <c r="C44" i="26"/>
  <c r="O38" i="26"/>
  <c r="C33" i="26"/>
  <c r="C21" i="26"/>
  <c r="C31" i="26"/>
  <c r="C34" i="26"/>
  <c r="C23" i="26"/>
  <c r="C35" i="26"/>
  <c r="C25" i="26"/>
  <c r="C32" i="26"/>
  <c r="C22" i="26"/>
  <c r="C24" i="26"/>
  <c r="C20" i="26"/>
  <c r="C30" i="26"/>
  <c r="G20" i="26"/>
  <c r="G25" i="26"/>
  <c r="G21" i="26"/>
  <c r="G34" i="26"/>
  <c r="G23" i="26"/>
  <c r="G22" i="26"/>
  <c r="G30" i="26"/>
  <c r="G35" i="26"/>
  <c r="G24" i="26"/>
  <c r="G32" i="26"/>
  <c r="G31" i="26"/>
  <c r="G33" i="26"/>
  <c r="K31" i="26"/>
  <c r="K24" i="26"/>
  <c r="K32" i="26"/>
  <c r="K21" i="26"/>
  <c r="K35" i="26"/>
  <c r="K20" i="26"/>
  <c r="K33" i="26"/>
  <c r="K22" i="26"/>
  <c r="K30" i="26"/>
  <c r="K34" i="26"/>
  <c r="K23" i="26"/>
  <c r="K25" i="26"/>
  <c r="M34" i="26"/>
  <c r="M23" i="26"/>
  <c r="M31" i="26"/>
  <c r="M30" i="26"/>
  <c r="M21" i="26"/>
  <c r="M35" i="26"/>
  <c r="M24" i="26"/>
  <c r="M32" i="26"/>
  <c r="M25" i="26"/>
  <c r="M20" i="26"/>
  <c r="M33" i="26"/>
  <c r="M22" i="26"/>
  <c r="I20" i="26"/>
  <c r="I24" i="26"/>
  <c r="I32" i="26"/>
  <c r="I31" i="26"/>
  <c r="I34" i="26"/>
  <c r="I22" i="26"/>
  <c r="I30" i="26"/>
  <c r="I35" i="26"/>
  <c r="I25" i="26"/>
  <c r="I33" i="26"/>
  <c r="I23" i="26"/>
  <c r="I21" i="26"/>
  <c r="O23" i="26"/>
  <c r="O33" i="26"/>
  <c r="O32" i="26"/>
  <c r="O31" i="26"/>
  <c r="O25" i="26"/>
  <c r="O35" i="26"/>
  <c r="O20" i="26"/>
  <c r="O34" i="26"/>
  <c r="O21" i="26"/>
  <c r="O30" i="26"/>
  <c r="O24" i="26"/>
  <c r="O22" i="26"/>
  <c r="Q20" i="26"/>
  <c r="Q33" i="26"/>
  <c r="Q30" i="26"/>
  <c r="Q22" i="26"/>
  <c r="Q35" i="26"/>
  <c r="Q32" i="26"/>
  <c r="Q23" i="26"/>
  <c r="Q31" i="26"/>
  <c r="Q25" i="26"/>
  <c r="Q24" i="26"/>
  <c r="Q21" i="26"/>
  <c r="Q34" i="26"/>
  <c r="D38" i="26"/>
  <c r="G38" i="26"/>
  <c r="I38" i="26"/>
  <c r="K38" i="26"/>
  <c r="S38" i="26"/>
  <c r="C38" i="26"/>
  <c r="S21" i="26"/>
  <c r="S20" i="26"/>
  <c r="S33" i="26"/>
  <c r="S22" i="26"/>
  <c r="S35" i="26"/>
  <c r="S34" i="26"/>
  <c r="S23" i="26"/>
  <c r="S31" i="26"/>
  <c r="S25" i="26"/>
  <c r="S24" i="26"/>
  <c r="S30" i="26"/>
  <c r="S32" i="26"/>
  <c r="Q38" i="26"/>
  <c r="C21" i="24"/>
  <c r="G24" i="24"/>
  <c r="D24" i="24"/>
  <c r="D23" i="24"/>
  <c r="I20" i="24"/>
  <c r="M38" i="24"/>
  <c r="M25" i="24"/>
  <c r="K23" i="24"/>
  <c r="M20" i="24"/>
  <c r="S22" i="24"/>
  <c r="D25" i="24"/>
  <c r="K25" i="24"/>
  <c r="K22" i="24"/>
  <c r="C25" i="24"/>
  <c r="C38" i="24"/>
  <c r="M24" i="24"/>
  <c r="I22" i="24"/>
  <c r="K38" i="24"/>
  <c r="Q22" i="24"/>
  <c r="Q38" i="24"/>
  <c r="M21" i="24"/>
  <c r="M23" i="24"/>
  <c r="Q20" i="24"/>
  <c r="O20" i="24"/>
  <c r="M22" i="24"/>
  <c r="G38" i="24"/>
  <c r="G22" i="24"/>
  <c r="O21" i="24"/>
  <c r="O38" i="24"/>
  <c r="S20" i="24"/>
  <c r="S38" i="24"/>
  <c r="O23" i="24"/>
  <c r="K21" i="24"/>
  <c r="D21" i="24"/>
  <c r="I24" i="24"/>
  <c r="I38" i="24"/>
  <c r="Q23" i="24"/>
  <c r="C39" i="21"/>
  <c r="C30" i="21"/>
  <c r="I28" i="21"/>
  <c r="O41" i="21"/>
  <c r="S24" i="24"/>
  <c r="O19" i="21"/>
  <c r="I38" i="21"/>
  <c r="I31" i="21"/>
  <c r="O24" i="24"/>
  <c r="I21" i="24"/>
  <c r="C40" i="21"/>
  <c r="I41" i="21"/>
  <c r="G21" i="24"/>
  <c r="C21" i="21"/>
  <c r="L29" i="21"/>
  <c r="C38" i="21"/>
  <c r="C24" i="21"/>
  <c r="O32" i="21"/>
  <c r="F41" i="21"/>
  <c r="S25" i="24"/>
  <c r="Q24" i="24"/>
  <c r="L22" i="21"/>
  <c r="Q39" i="21"/>
  <c r="K24" i="24"/>
  <c r="G9" i="24"/>
  <c r="C31" i="21"/>
  <c r="I29" i="21"/>
  <c r="O37" i="21"/>
  <c r="L39" i="21"/>
  <c r="O22" i="24"/>
  <c r="Q23" i="21"/>
  <c r="O20" i="21"/>
  <c r="F29" i="21"/>
  <c r="L37" i="21"/>
  <c r="C41" i="21"/>
  <c r="I39" i="21"/>
  <c r="O25" i="24"/>
  <c r="O30" i="21"/>
  <c r="C24" i="24"/>
  <c r="Q25" i="24"/>
  <c r="I32" i="21"/>
  <c r="D22" i="24"/>
  <c r="I23" i="21"/>
  <c r="I30" i="21"/>
  <c r="L40" i="21"/>
  <c r="G25" i="24"/>
  <c r="C22" i="24"/>
  <c r="K20" i="24"/>
  <c r="I25" i="24"/>
  <c r="Q21" i="21"/>
  <c r="Q31" i="21"/>
  <c r="I40" i="21"/>
  <c r="O38" i="21"/>
  <c r="O24" i="21"/>
  <c r="F23" i="21"/>
  <c r="Q21" i="24"/>
  <c r="L21" i="21"/>
  <c r="L28" i="21"/>
  <c r="D20" i="24"/>
  <c r="Q33" i="21"/>
  <c r="I23" i="24"/>
  <c r="C20" i="24"/>
  <c r="Q37" i="21"/>
  <c r="Q32" i="21"/>
  <c r="Q29" i="21"/>
  <c r="Q19" i="21"/>
  <c r="Q24" i="21"/>
  <c r="Q20" i="21"/>
  <c r="K9" i="24"/>
  <c r="M9" i="24"/>
  <c r="O9" i="24"/>
  <c r="Q9" i="24"/>
  <c r="S9" i="24"/>
  <c r="I66" i="27"/>
  <c r="H66" i="27"/>
  <c r="G66" i="27"/>
  <c r="F66" i="27"/>
  <c r="E66" i="27"/>
  <c r="C66" i="27"/>
  <c r="B66" i="27"/>
  <c r="H63" i="28"/>
  <c r="H64" i="16"/>
  <c r="D66" i="27"/>
  <c r="G15" i="24" l="1"/>
  <c r="L15" i="21"/>
  <c r="M48" i="24"/>
  <c r="K48" i="24"/>
  <c r="C14" i="25"/>
  <c r="I28" i="24"/>
  <c r="L14" i="25"/>
  <c r="C36" i="25"/>
  <c r="G28" i="24"/>
  <c r="C27" i="21"/>
  <c r="L12" i="25"/>
  <c r="O27" i="25"/>
  <c r="L13" i="25"/>
  <c r="I14" i="21"/>
  <c r="K15" i="24"/>
  <c r="M14" i="24"/>
  <c r="L13" i="21"/>
  <c r="I16" i="24"/>
  <c r="O28" i="24"/>
  <c r="S28" i="24"/>
  <c r="Q14" i="21"/>
  <c r="I14" i="24"/>
  <c r="Q28" i="24"/>
  <c r="C28" i="24"/>
  <c r="I27" i="25"/>
  <c r="I13" i="21"/>
  <c r="C16" i="24"/>
  <c r="S15" i="24"/>
  <c r="Q14" i="25"/>
  <c r="Q16" i="24"/>
  <c r="F13" i="21"/>
  <c r="O16" i="24"/>
  <c r="M28" i="24"/>
  <c r="Q27" i="25"/>
  <c r="I27" i="21"/>
  <c r="M16" i="24"/>
  <c r="K28" i="24"/>
  <c r="C12" i="25"/>
  <c r="O48" i="24"/>
  <c r="C27" i="25"/>
  <c r="O15" i="21"/>
  <c r="L27" i="21"/>
  <c r="O14" i="24"/>
  <c r="C15" i="21"/>
  <c r="O13" i="21"/>
  <c r="Q15" i="24"/>
  <c r="C14" i="24"/>
  <c r="D28" i="24"/>
  <c r="R68" i="24"/>
  <c r="F14" i="25"/>
  <c r="C13" i="21"/>
  <c r="Q14" i="24"/>
  <c r="S48" i="24"/>
  <c r="I15" i="25"/>
  <c r="G48" i="24"/>
  <c r="C48" i="24"/>
  <c r="Q15" i="25"/>
  <c r="C15" i="24"/>
  <c r="O27" i="21"/>
  <c r="Q27" i="21"/>
  <c r="I12" i="25"/>
  <c r="D15" i="24"/>
  <c r="D97" i="24"/>
  <c r="F15" i="25"/>
  <c r="F27" i="25"/>
  <c r="F14" i="21"/>
  <c r="K16" i="24"/>
  <c r="O15" i="24"/>
  <c r="K14" i="24"/>
  <c r="I48" i="24"/>
  <c r="O15" i="25"/>
  <c r="D71" i="24"/>
  <c r="I13" i="25"/>
  <c r="I15" i="21"/>
  <c r="O14" i="21"/>
  <c r="Q48" i="24"/>
  <c r="C15" i="25"/>
  <c r="C14" i="21"/>
  <c r="S16" i="24"/>
  <c r="M15" i="24"/>
  <c r="S14" i="24"/>
  <c r="D48" i="24"/>
  <c r="F12" i="25"/>
  <c r="Q13" i="25"/>
  <c r="O13" i="25"/>
  <c r="F15" i="21"/>
  <c r="L14" i="21"/>
  <c r="F27" i="21"/>
  <c r="G16" i="24"/>
  <c r="G14" i="24"/>
  <c r="O12" i="25"/>
  <c r="C13" i="25"/>
  <c r="L15" i="25"/>
  <c r="I14" i="25"/>
  <c r="F36" i="25"/>
  <c r="F13" i="25"/>
  <c r="L27" i="25"/>
  <c r="O14" i="25"/>
  <c r="Q12" i="25"/>
  <c r="D16" i="24"/>
  <c r="D14" i="24"/>
  <c r="I15" i="24"/>
  <c r="Q13" i="21"/>
  <c r="Q15" i="21"/>
  <c r="O13" i="26"/>
  <c r="R37" i="24"/>
  <c r="S37" i="24" s="1"/>
  <c r="O16" i="26"/>
  <c r="O39" i="26"/>
  <c r="O49" i="26"/>
  <c r="O102" i="26"/>
  <c r="I19" i="26"/>
  <c r="K19" i="26"/>
  <c r="M19" i="26"/>
  <c r="O29" i="26"/>
  <c r="O15" i="26"/>
  <c r="K29" i="26"/>
  <c r="O9" i="26"/>
  <c r="O73" i="26" s="1"/>
  <c r="C19" i="26"/>
  <c r="Q19" i="26"/>
  <c r="M29" i="26"/>
  <c r="D19" i="26"/>
  <c r="S19" i="26"/>
  <c r="O76" i="26"/>
  <c r="G19" i="26"/>
  <c r="I29" i="26"/>
  <c r="N12" i="26"/>
  <c r="O12" i="26" s="1"/>
  <c r="G29" i="26"/>
  <c r="C102" i="26"/>
  <c r="S29" i="26"/>
  <c r="N73" i="26"/>
  <c r="O19" i="26"/>
  <c r="R12" i="24"/>
  <c r="S12" i="24" s="1"/>
  <c r="O14" i="26"/>
  <c r="Q29" i="26"/>
  <c r="C29" i="26"/>
  <c r="D29" i="26"/>
  <c r="S13" i="24"/>
  <c r="S19" i="24"/>
  <c r="I65" i="15"/>
  <c r="S107" i="24" l="1"/>
  <c r="S74" i="24"/>
  <c r="S86" i="24"/>
  <c r="S81" i="24"/>
  <c r="S93" i="24"/>
  <c r="S79" i="24"/>
  <c r="S91" i="24"/>
  <c r="S80" i="24"/>
  <c r="S108" i="24"/>
  <c r="S99" i="24"/>
  <c r="S101" i="24"/>
  <c r="S72" i="24"/>
  <c r="S76" i="24"/>
  <c r="S78" i="24"/>
  <c r="S77" i="24"/>
  <c r="S94" i="24"/>
  <c r="S92" i="24"/>
  <c r="S73" i="24"/>
  <c r="S75" i="24"/>
  <c r="S103" i="24"/>
  <c r="S90" i="24"/>
  <c r="S105" i="24"/>
  <c r="S109" i="24"/>
  <c r="S82" i="24"/>
  <c r="S84" i="24"/>
  <c r="S88" i="24"/>
  <c r="S98" i="24"/>
  <c r="S102" i="24"/>
  <c r="S89" i="24"/>
  <c r="S87" i="24"/>
  <c r="S83" i="24"/>
  <c r="S85" i="24"/>
  <c r="S100" i="24"/>
  <c r="S106" i="24"/>
  <c r="S104" i="24"/>
  <c r="S97" i="24"/>
  <c r="S71" i="24"/>
  <c r="I63" i="28"/>
  <c r="G63" i="28"/>
  <c r="F63" i="28"/>
  <c r="E63" i="28"/>
  <c r="D63" i="28"/>
  <c r="C63" i="28"/>
  <c r="B63" i="28"/>
  <c r="E64" i="16"/>
  <c r="I64" i="16"/>
  <c r="G64" i="16"/>
  <c r="F64" i="16"/>
  <c r="D64" i="16"/>
  <c r="C64" i="16"/>
  <c r="B64" i="16"/>
  <c r="C65" i="15"/>
  <c r="H65" i="15"/>
  <c r="G65" i="15"/>
  <c r="F65" i="15"/>
  <c r="E65" i="15"/>
  <c r="D65" i="15"/>
  <c r="B65" i="15"/>
  <c r="S68" i="24"/>
  <c r="L12" i="21" l="1"/>
  <c r="J12" i="26"/>
  <c r="S9" i="26"/>
  <c r="D39" i="26"/>
  <c r="D9" i="26"/>
  <c r="D13" i="26"/>
  <c r="I102" i="26"/>
  <c r="I12" i="21"/>
  <c r="F18" i="21"/>
  <c r="D14" i="26"/>
  <c r="Q11" i="21"/>
  <c r="I18" i="21"/>
  <c r="C76" i="26"/>
  <c r="M102" i="26"/>
  <c r="K102" i="26"/>
  <c r="O12" i="21"/>
  <c r="D16" i="26"/>
  <c r="D49" i="26"/>
  <c r="G76" i="26"/>
  <c r="S102" i="26"/>
  <c r="D102" i="26"/>
  <c r="O11" i="21"/>
  <c r="D15" i="26"/>
  <c r="O18" i="21"/>
  <c r="Q102" i="26"/>
  <c r="G102" i="26"/>
  <c r="D76" i="26"/>
  <c r="R12" i="26"/>
  <c r="L12" i="26"/>
  <c r="P12" i="26"/>
  <c r="H12" i="26"/>
  <c r="F12" i="21"/>
  <c r="L18" i="21"/>
  <c r="C18" i="21"/>
  <c r="Q18" i="21"/>
  <c r="Q12" i="21"/>
  <c r="L11" i="21"/>
  <c r="I11" i="21"/>
  <c r="C11" i="21"/>
  <c r="E107" i="26" l="1"/>
  <c r="E94" i="26"/>
  <c r="E113" i="26"/>
  <c r="E97" i="26"/>
  <c r="E93" i="26"/>
  <c r="E83" i="26"/>
  <c r="E84" i="26"/>
  <c r="E105" i="26"/>
  <c r="E104" i="26"/>
  <c r="E111" i="26"/>
  <c r="E95" i="26"/>
  <c r="E88" i="26"/>
  <c r="E114" i="26"/>
  <c r="E82" i="26"/>
  <c r="E77" i="26"/>
  <c r="E90" i="26"/>
  <c r="E103" i="26"/>
  <c r="E106" i="26"/>
  <c r="E110" i="26"/>
  <c r="E89" i="26"/>
  <c r="E80" i="26"/>
  <c r="E87" i="26"/>
  <c r="E96" i="26"/>
  <c r="E91" i="26"/>
  <c r="E112" i="26"/>
  <c r="E108" i="26"/>
  <c r="E99" i="26"/>
  <c r="E81" i="26"/>
  <c r="E86" i="26"/>
  <c r="E79" i="26"/>
  <c r="E85" i="26"/>
  <c r="E92" i="26"/>
  <c r="E109" i="26"/>
  <c r="E98" i="26"/>
  <c r="E78" i="26"/>
  <c r="E40" i="26"/>
  <c r="E44" i="26"/>
  <c r="E46" i="26"/>
  <c r="E50" i="26"/>
  <c r="E41" i="26"/>
  <c r="E42" i="26"/>
  <c r="E43" i="26"/>
  <c r="E52" i="26"/>
  <c r="E51" i="26"/>
  <c r="E45" i="26"/>
  <c r="E33" i="26"/>
  <c r="E20" i="26"/>
  <c r="E21" i="26"/>
  <c r="E31" i="26"/>
  <c r="E23" i="26"/>
  <c r="E32" i="26"/>
  <c r="E34" i="26"/>
  <c r="E25" i="26"/>
  <c r="E22" i="26"/>
  <c r="E30" i="26"/>
  <c r="E35" i="26"/>
  <c r="E24" i="26"/>
  <c r="E38" i="26"/>
  <c r="E76" i="26"/>
  <c r="E19" i="26"/>
  <c r="E29" i="26"/>
  <c r="E102" i="26"/>
  <c r="B12" i="26"/>
  <c r="F11" i="21" l="1"/>
  <c r="S76" i="26" l="1"/>
  <c r="S49" i="26"/>
  <c r="P73" i="26"/>
  <c r="L36" i="25"/>
  <c r="F68" i="24"/>
  <c r="P12" i="24"/>
  <c r="N68" i="24"/>
  <c r="J68" i="24"/>
  <c r="H12" i="24"/>
  <c r="B68" i="24"/>
  <c r="C108" i="24" l="1"/>
  <c r="C75" i="24"/>
  <c r="C87" i="24"/>
  <c r="C104" i="24"/>
  <c r="C109" i="24"/>
  <c r="C102" i="24"/>
  <c r="C89" i="24"/>
  <c r="C91" i="24"/>
  <c r="C93" i="24"/>
  <c r="C79" i="24"/>
  <c r="C101" i="24"/>
  <c r="C77" i="24"/>
  <c r="C99" i="24"/>
  <c r="C105" i="24"/>
  <c r="C103" i="24"/>
  <c r="C83" i="24"/>
  <c r="C98" i="24"/>
  <c r="C80" i="24"/>
  <c r="C88" i="24"/>
  <c r="C72" i="24"/>
  <c r="C85" i="24"/>
  <c r="C100" i="24"/>
  <c r="C81" i="24"/>
  <c r="C76" i="24"/>
  <c r="C84" i="24"/>
  <c r="C86" i="24"/>
  <c r="C73" i="24"/>
  <c r="C107" i="24"/>
  <c r="C74" i="24"/>
  <c r="C82" i="24"/>
  <c r="C78" i="24"/>
  <c r="C106" i="24"/>
  <c r="C90" i="24"/>
  <c r="C94" i="24"/>
  <c r="C92" i="24"/>
  <c r="K109" i="24"/>
  <c r="K83" i="24"/>
  <c r="K86" i="24"/>
  <c r="K105" i="24"/>
  <c r="K94" i="24"/>
  <c r="K82" i="24"/>
  <c r="K98" i="24"/>
  <c r="K93" i="24"/>
  <c r="K104" i="24"/>
  <c r="K85" i="24"/>
  <c r="K81" i="24"/>
  <c r="K79" i="24"/>
  <c r="K73" i="24"/>
  <c r="K101" i="24"/>
  <c r="K74" i="24"/>
  <c r="K89" i="24"/>
  <c r="K75" i="24"/>
  <c r="K72" i="24"/>
  <c r="K92" i="24"/>
  <c r="K107" i="24"/>
  <c r="K99" i="24"/>
  <c r="K78" i="24"/>
  <c r="K88" i="24"/>
  <c r="K108" i="24"/>
  <c r="K77" i="24"/>
  <c r="K102" i="24"/>
  <c r="K100" i="24"/>
  <c r="K84" i="24"/>
  <c r="K87" i="24"/>
  <c r="K103" i="24"/>
  <c r="K91" i="24"/>
  <c r="K80" i="24"/>
  <c r="K106" i="24"/>
  <c r="K90" i="24"/>
  <c r="K76" i="24"/>
  <c r="O101" i="24"/>
  <c r="O81" i="24"/>
  <c r="O93" i="24"/>
  <c r="O108" i="24"/>
  <c r="O103" i="24"/>
  <c r="O105" i="24"/>
  <c r="O109" i="24"/>
  <c r="O107" i="24"/>
  <c r="O99" i="24"/>
  <c r="O73" i="24"/>
  <c r="O102" i="24"/>
  <c r="O91" i="24"/>
  <c r="O89" i="24"/>
  <c r="O106" i="24"/>
  <c r="O85" i="24"/>
  <c r="O83" i="24"/>
  <c r="O79" i="24"/>
  <c r="O104" i="24"/>
  <c r="O82" i="24"/>
  <c r="O76" i="24"/>
  <c r="O86" i="24"/>
  <c r="O75" i="24"/>
  <c r="O92" i="24"/>
  <c r="O80" i="24"/>
  <c r="O87" i="24"/>
  <c r="O72" i="24"/>
  <c r="O98" i="24"/>
  <c r="O90" i="24"/>
  <c r="O88" i="24"/>
  <c r="O74" i="24"/>
  <c r="O100" i="24"/>
  <c r="O77" i="24"/>
  <c r="O78" i="24"/>
  <c r="O84" i="24"/>
  <c r="O94" i="24"/>
  <c r="G100" i="24"/>
  <c r="G73" i="24"/>
  <c r="G85" i="24"/>
  <c r="G80" i="24"/>
  <c r="G92" i="24"/>
  <c r="G103" i="24"/>
  <c r="G79" i="24"/>
  <c r="G91" i="24"/>
  <c r="G98" i="24"/>
  <c r="G107" i="24"/>
  <c r="G86" i="24"/>
  <c r="G78" i="24"/>
  <c r="G102" i="24"/>
  <c r="G76" i="24"/>
  <c r="G108" i="24"/>
  <c r="G72" i="24"/>
  <c r="G87" i="24"/>
  <c r="G89" i="24"/>
  <c r="G106" i="24"/>
  <c r="G82" i="24"/>
  <c r="G74" i="24"/>
  <c r="G84" i="24"/>
  <c r="G93" i="24"/>
  <c r="G81" i="24"/>
  <c r="G101" i="24"/>
  <c r="G75" i="24"/>
  <c r="G77" i="24"/>
  <c r="G94" i="24"/>
  <c r="G99" i="24"/>
  <c r="G90" i="24"/>
  <c r="G109" i="24"/>
  <c r="G105" i="24"/>
  <c r="G83" i="24"/>
  <c r="G88" i="24"/>
  <c r="G104" i="24"/>
  <c r="O97" i="24"/>
  <c r="O71" i="24"/>
  <c r="K71" i="24"/>
  <c r="K97" i="24"/>
  <c r="G71" i="24"/>
  <c r="G97" i="24"/>
  <c r="C71" i="24"/>
  <c r="C97" i="24"/>
  <c r="S15" i="26"/>
  <c r="S16" i="26"/>
  <c r="S39" i="26"/>
  <c r="F12" i="26"/>
  <c r="D12" i="26" s="1"/>
  <c r="S73" i="26"/>
  <c r="S13" i="26"/>
  <c r="R73" i="26"/>
  <c r="S14" i="26"/>
  <c r="S12" i="26"/>
  <c r="N12" i="24"/>
  <c r="Q68" i="24"/>
  <c r="F12" i="24"/>
  <c r="Q19" i="24"/>
  <c r="L12" i="24"/>
  <c r="L37" i="24"/>
  <c r="P68" i="24"/>
  <c r="H68" i="24"/>
  <c r="J12" i="24"/>
  <c r="J37" i="24"/>
  <c r="L68" i="24"/>
  <c r="Q13" i="24"/>
  <c r="Q12" i="24"/>
  <c r="H37" i="24"/>
  <c r="N37" i="24"/>
  <c r="P37" i="24"/>
  <c r="Q37" i="24" s="1"/>
  <c r="M98" i="24" l="1"/>
  <c r="M76" i="24"/>
  <c r="M88" i="24"/>
  <c r="M103" i="24"/>
  <c r="M84" i="24"/>
  <c r="M90" i="24"/>
  <c r="M86" i="24"/>
  <c r="M92" i="24"/>
  <c r="M101" i="24"/>
  <c r="M107" i="24"/>
  <c r="M78" i="24"/>
  <c r="M100" i="24"/>
  <c r="M102" i="24"/>
  <c r="M89" i="24"/>
  <c r="M104" i="24"/>
  <c r="M106" i="24"/>
  <c r="M87" i="24"/>
  <c r="M108" i="24"/>
  <c r="M79" i="24"/>
  <c r="M77" i="24"/>
  <c r="M85" i="24"/>
  <c r="M80" i="24"/>
  <c r="M75" i="24"/>
  <c r="M93" i="24"/>
  <c r="M82" i="24"/>
  <c r="M109" i="24"/>
  <c r="M73" i="24"/>
  <c r="M81" i="24"/>
  <c r="M72" i="24"/>
  <c r="M105" i="24"/>
  <c r="M83" i="24"/>
  <c r="M99" i="24"/>
  <c r="M91" i="24"/>
  <c r="M94" i="24"/>
  <c r="M74" i="24"/>
  <c r="I100" i="24"/>
  <c r="I106" i="24"/>
  <c r="I78" i="24"/>
  <c r="I90" i="24"/>
  <c r="I72" i="24"/>
  <c r="I84" i="24"/>
  <c r="I105" i="24"/>
  <c r="I94" i="24"/>
  <c r="I98" i="24"/>
  <c r="I107" i="24"/>
  <c r="I82" i="24"/>
  <c r="I80" i="24"/>
  <c r="I102" i="24"/>
  <c r="I76" i="24"/>
  <c r="I104" i="24"/>
  <c r="I74" i="24"/>
  <c r="I86" i="24"/>
  <c r="I108" i="24"/>
  <c r="I101" i="24"/>
  <c r="I73" i="24"/>
  <c r="I83" i="24"/>
  <c r="I85" i="24"/>
  <c r="I81" i="24"/>
  <c r="I79" i="24"/>
  <c r="I75" i="24"/>
  <c r="I109" i="24"/>
  <c r="I99" i="24"/>
  <c r="I92" i="24"/>
  <c r="I88" i="24"/>
  <c r="I93" i="24"/>
  <c r="I103" i="24"/>
  <c r="I91" i="24"/>
  <c r="I89" i="24"/>
  <c r="I77" i="24"/>
  <c r="I87" i="24"/>
  <c r="Q76" i="24"/>
  <c r="Q88" i="24"/>
  <c r="Q72" i="24"/>
  <c r="Q78" i="24"/>
  <c r="Q80" i="24"/>
  <c r="Q82" i="24"/>
  <c r="Q75" i="24"/>
  <c r="Q103" i="24"/>
  <c r="Q105" i="24"/>
  <c r="Q84" i="24"/>
  <c r="Q79" i="24"/>
  <c r="Q94" i="24"/>
  <c r="Q92" i="24"/>
  <c r="Q90" i="24"/>
  <c r="Q98" i="24"/>
  <c r="Q102" i="24"/>
  <c r="Q91" i="24"/>
  <c r="Q87" i="24"/>
  <c r="Q106" i="24"/>
  <c r="Q83" i="24"/>
  <c r="Q107" i="24"/>
  <c r="Q73" i="24"/>
  <c r="Q81" i="24"/>
  <c r="Q99" i="24"/>
  <c r="Q104" i="24"/>
  <c r="Q85" i="24"/>
  <c r="Q93" i="24"/>
  <c r="Q108" i="24"/>
  <c r="Q109" i="24"/>
  <c r="Q100" i="24"/>
  <c r="Q101" i="24"/>
  <c r="Q77" i="24"/>
  <c r="Q86" i="24"/>
  <c r="Q89" i="24"/>
  <c r="Q74" i="24"/>
  <c r="M71" i="24"/>
  <c r="M97" i="24"/>
  <c r="I97" i="24"/>
  <c r="I71" i="24"/>
  <c r="Q71" i="24"/>
  <c r="Q97" i="24"/>
  <c r="A110" i="24" l="1"/>
  <c r="A43" i="25" l="1"/>
  <c r="A57" i="26" s="1"/>
  <c r="A42" i="25"/>
  <c r="A115" i="26" s="1"/>
  <c r="A106" i="16"/>
  <c r="A107" i="16"/>
  <c r="A52" i="16"/>
  <c r="A53" i="16"/>
  <c r="A52" i="15"/>
  <c r="A107" i="15" s="1"/>
  <c r="A52" i="24"/>
  <c r="D74" i="26"/>
  <c r="D26" i="24"/>
  <c r="D17" i="24"/>
  <c r="A53" i="15"/>
  <c r="A108" i="15"/>
  <c r="A53" i="24"/>
  <c r="A111" i="24"/>
  <c r="A116" i="26" l="1"/>
  <c r="A54" i="27"/>
  <c r="A109" i="27"/>
  <c r="A104" i="28"/>
  <c r="A56" i="26"/>
  <c r="A108" i="27"/>
  <c r="A53" i="27"/>
  <c r="A51" i="28"/>
  <c r="A103" i="28"/>
  <c r="A52" i="28"/>
  <c r="I49" i="26" l="1"/>
  <c r="I76" i="26" l="1"/>
  <c r="I39" i="26"/>
  <c r="I16" i="26"/>
  <c r="K76" i="26"/>
  <c r="K49" i="26"/>
  <c r="I14" i="26"/>
  <c r="K19" i="24"/>
  <c r="M76" i="26"/>
  <c r="M49" i="26"/>
  <c r="K39" i="26"/>
  <c r="K16" i="26"/>
  <c r="K14" i="26"/>
  <c r="M19" i="24"/>
  <c r="C39" i="26"/>
  <c r="C14" i="26"/>
  <c r="C16" i="26"/>
  <c r="C49" i="26"/>
  <c r="M39" i="26"/>
  <c r="C15" i="26"/>
  <c r="O19" i="24"/>
  <c r="M15" i="26"/>
  <c r="C19" i="24"/>
  <c r="I15" i="26"/>
  <c r="I12" i="26"/>
  <c r="I13" i="26"/>
  <c r="B37" i="24"/>
  <c r="C37" i="24" s="1"/>
  <c r="M14" i="26"/>
  <c r="G13" i="26"/>
  <c r="G12" i="26"/>
  <c r="B12" i="24"/>
  <c r="C12" i="24" s="1"/>
  <c r="C13" i="24"/>
  <c r="O68" i="24"/>
  <c r="G16" i="26"/>
  <c r="C12" i="26"/>
  <c r="C13" i="26"/>
  <c r="M68" i="24"/>
  <c r="F37" i="24"/>
  <c r="M9" i="26"/>
  <c r="M73" i="26" s="1"/>
  <c r="L73" i="26"/>
  <c r="K68" i="24"/>
  <c r="O37" i="24"/>
  <c r="G14" i="26"/>
  <c r="O13" i="24"/>
  <c r="O12" i="24"/>
  <c r="K9" i="26"/>
  <c r="K73" i="26" s="1"/>
  <c r="J73" i="26"/>
  <c r="I9" i="24"/>
  <c r="I68" i="24" s="1"/>
  <c r="G13" i="24"/>
  <c r="D13" i="24"/>
  <c r="G12" i="24"/>
  <c r="M37" i="24"/>
  <c r="K15" i="26"/>
  <c r="M13" i="24"/>
  <c r="M12" i="24"/>
  <c r="I9" i="26"/>
  <c r="I73" i="26" s="1"/>
  <c r="H73" i="26"/>
  <c r="D9" i="24"/>
  <c r="E49" i="24" s="1"/>
  <c r="G68" i="24"/>
  <c r="K37" i="24"/>
  <c r="I19" i="24"/>
  <c r="M13" i="26"/>
  <c r="M12" i="26"/>
  <c r="K12" i="24"/>
  <c r="K13" i="24"/>
  <c r="F73" i="26"/>
  <c r="G9" i="26"/>
  <c r="G73" i="26" s="1"/>
  <c r="G49" i="26"/>
  <c r="G39" i="26"/>
  <c r="I37" i="24"/>
  <c r="G19" i="24"/>
  <c r="D19" i="24"/>
  <c r="M16" i="26"/>
  <c r="G15" i="26"/>
  <c r="K13" i="26"/>
  <c r="K12" i="26"/>
  <c r="I13" i="24"/>
  <c r="I12" i="24"/>
  <c r="B73" i="26"/>
  <c r="E51" i="24" l="1"/>
  <c r="E50" i="24"/>
  <c r="E43" i="24"/>
  <c r="E44" i="24"/>
  <c r="E45" i="24"/>
  <c r="E40" i="24"/>
  <c r="E39" i="24"/>
  <c r="E42" i="24"/>
  <c r="E41" i="24"/>
  <c r="E29" i="24"/>
  <c r="E33" i="24"/>
  <c r="E30" i="24"/>
  <c r="E34" i="24"/>
  <c r="E32" i="24"/>
  <c r="E31" i="24"/>
  <c r="E38" i="24"/>
  <c r="E9" i="24"/>
  <c r="C9" i="24" s="1"/>
  <c r="C68" i="24" s="1"/>
  <c r="E21" i="24"/>
  <c r="E25" i="24"/>
  <c r="E23" i="24"/>
  <c r="E24" i="24"/>
  <c r="E22" i="24"/>
  <c r="E20" i="24"/>
  <c r="E48" i="24"/>
  <c r="E16" i="24"/>
  <c r="E14" i="24"/>
  <c r="E15" i="24"/>
  <c r="E28" i="24"/>
  <c r="D68" i="24"/>
  <c r="E19" i="24"/>
  <c r="Q76" i="26"/>
  <c r="Q16" i="26"/>
  <c r="Q49" i="26"/>
  <c r="L11" i="25"/>
  <c r="L18" i="25"/>
  <c r="Q8" i="25"/>
  <c r="C11" i="25"/>
  <c r="C18" i="25"/>
  <c r="Q18" i="25"/>
  <c r="O18" i="25"/>
  <c r="E16" i="26"/>
  <c r="Q36" i="25"/>
  <c r="O36" i="25"/>
  <c r="F18" i="25"/>
  <c r="F11" i="25"/>
  <c r="I11" i="25"/>
  <c r="Q8" i="21"/>
  <c r="C12" i="21"/>
  <c r="E9" i="26"/>
  <c r="D73" i="26"/>
  <c r="E15" i="26"/>
  <c r="E39" i="26"/>
  <c r="Q14" i="26"/>
  <c r="D12" i="24"/>
  <c r="E12" i="24" s="1"/>
  <c r="E13" i="24"/>
  <c r="G37" i="24"/>
  <c r="D37" i="24"/>
  <c r="E37" i="24" s="1"/>
  <c r="Q15" i="26"/>
  <c r="Q13" i="26"/>
  <c r="Q12" i="26"/>
  <c r="Q9" i="26"/>
  <c r="Q73" i="26" s="1"/>
  <c r="E49" i="26"/>
  <c r="Q39" i="26"/>
  <c r="I18" i="25"/>
  <c r="I36" i="25"/>
  <c r="E13" i="26"/>
  <c r="E12" i="26"/>
  <c r="E14" i="26"/>
  <c r="E88" i="24" l="1"/>
  <c r="E106" i="24"/>
  <c r="E94" i="24"/>
  <c r="E83" i="24"/>
  <c r="E78" i="24"/>
  <c r="E105" i="24"/>
  <c r="E90" i="24"/>
  <c r="E99" i="24"/>
  <c r="E86" i="24"/>
  <c r="E103" i="24"/>
  <c r="E84" i="24"/>
  <c r="E109" i="24"/>
  <c r="E80" i="24"/>
  <c r="E108" i="24"/>
  <c r="E92" i="24"/>
  <c r="E85" i="24"/>
  <c r="E72" i="24"/>
  <c r="E100" i="24"/>
  <c r="E104" i="24"/>
  <c r="E107" i="24"/>
  <c r="E77" i="24"/>
  <c r="E93" i="24"/>
  <c r="E75" i="24"/>
  <c r="E81" i="24"/>
  <c r="E76" i="24"/>
  <c r="E98" i="24"/>
  <c r="E74" i="24"/>
  <c r="E89" i="24"/>
  <c r="E82" i="24"/>
  <c r="E73" i="24"/>
  <c r="E102" i="24"/>
  <c r="E91" i="24"/>
  <c r="E87" i="24"/>
  <c r="E101" i="24"/>
  <c r="E79" i="24"/>
  <c r="E71" i="24"/>
  <c r="E97" i="24"/>
  <c r="E73" i="26"/>
  <c r="C9" i="26"/>
  <c r="C73" i="26" s="1"/>
  <c r="E68" i="24"/>
  <c r="C8" i="25"/>
  <c r="Q11" i="25"/>
  <c r="O11" i="25"/>
  <c r="O8" i="25" s="1"/>
  <c r="O8" i="21"/>
  <c r="I8" i="25"/>
  <c r="F8" i="25"/>
  <c r="I8" i="21"/>
  <c r="L8" i="25"/>
  <c r="L8" i="21"/>
  <c r="F8" i="21"/>
  <c r="C8" i="21"/>
</calcChain>
</file>

<file path=xl/sharedStrings.xml><?xml version="1.0" encoding="utf-8"?>
<sst xmlns="http://schemas.openxmlformats.org/spreadsheetml/2006/main" count="862" uniqueCount="163">
  <si>
    <t>Total</t>
  </si>
  <si>
    <t>Cuenta propia</t>
  </si>
  <si>
    <t>Trab. fam. no remu.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</si>
  <si>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</si>
  <si>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</si>
  <si>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</si>
  <si>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</si>
  <si>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</si>
  <si>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</si>
  <si>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</si>
  <si>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</si>
  <si>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</si>
  <si>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Rama de Actividad</t>
  </si>
  <si>
    <t>Rama de Actividad (1 dig.)</t>
  </si>
  <si>
    <t>Ocupación (1 Dig.)</t>
  </si>
  <si>
    <t>Rango de Edad</t>
  </si>
  <si>
    <t>....... Continuación</t>
  </si>
  <si>
    <t>Rama de Actividad (1 Dig.)</t>
  </si>
  <si>
    <t>Población en Edad de Trabajar (PET)</t>
  </si>
  <si>
    <t>Población Total</t>
  </si>
  <si>
    <t>MBT</t>
  </si>
  <si>
    <t>Ocupados</t>
  </si>
  <si>
    <t>Desocupados</t>
  </si>
  <si>
    <t>AEP</t>
  </si>
  <si>
    <t>Ingreso Promedio</t>
  </si>
  <si>
    <t>Declaran Ingresos</t>
  </si>
  <si>
    <t>Cuenta Propia</t>
  </si>
  <si>
    <t>Categorías</t>
  </si>
  <si>
    <t>Ocupación Principal</t>
  </si>
  <si>
    <t>Dominio</t>
  </si>
  <si>
    <t>Sin Nivel</t>
  </si>
  <si>
    <t>Primaria</t>
  </si>
  <si>
    <t>Secundaria</t>
  </si>
  <si>
    <t>Superior</t>
  </si>
  <si>
    <t>De 15 a 18 años</t>
  </si>
  <si>
    <t>De 19 a 24 años</t>
  </si>
  <si>
    <t>De 25 a 29 años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</si>
  <si>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</si>
  <si>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</si>
  <si>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</si>
  <si>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</si>
  <si>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</si>
  <si>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</si>
  <si>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</si>
  <si>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</si>
  <si>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Urbano</t>
  </si>
  <si>
    <t>Urbano</t>
  </si>
  <si>
    <t>Nivel educativo /2</t>
  </si>
  <si>
    <t>Total Nacional</t>
  </si>
  <si>
    <t xml:space="preserve">Total Nacional </t>
  </si>
  <si>
    <t>AEP= Años de Estudio Promedio</t>
  </si>
  <si>
    <t>MBT= Meses promedio en Busca de Trabajo</t>
  </si>
  <si>
    <t>nivel educativo, rango de edad, sexo, número de salarios mínimos, rama de actividad y ocupación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</si>
  <si>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</si>
  <si>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</si>
  <si>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</si>
  <si>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</si>
  <si>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</si>
  <si>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</si>
  <si>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</si>
  <si>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>Resto urbano</t>
  </si>
  <si>
    <t>Busca trabajo por primera vez</t>
  </si>
  <si>
    <t>Menos de un salario</t>
  </si>
  <si>
    <t>De 1 a 2 salarios</t>
  </si>
  <si>
    <t>De 2 a 3 salarios</t>
  </si>
  <si>
    <t>De 3 a 4 salarios</t>
  </si>
  <si>
    <t>De 4 salarios y más</t>
  </si>
  <si>
    <t>No. de Salarios Mínimos 3/</t>
  </si>
  <si>
    <t>Total  Nacional 2/</t>
  </si>
  <si>
    <t>No. de Salarios Mínimos 1/</t>
  </si>
  <si>
    <t>Público</t>
  </si>
  <si>
    <t>Doméstico</t>
  </si>
  <si>
    <t>Hombres</t>
  </si>
  <si>
    <t>Mujeres</t>
  </si>
  <si>
    <t>Total Nacional 2/</t>
  </si>
  <si>
    <t>(Promedio de salarios mínimos por rama)</t>
  </si>
  <si>
    <t>según dominio,  nivel educativo, rango de edad, rama de actividad y ocupación</t>
  </si>
  <si>
    <t>Cuadro No. 2. Personas ocupadas por categoría ocupacional, según dominio, nivel educativo, rango de edad, sexo,</t>
  </si>
  <si>
    <t xml:space="preserve">Cuadro No. 2. Personas ocupadas por categoría ocupacional, según dominio, nivel educativo, rango de edad, </t>
  </si>
  <si>
    <t>Cuadro No. 3. Ingreso promedio de las personas ocupadas por categoría  ocupacional, según dominio,</t>
  </si>
  <si>
    <t>nivel educativo, rango de edad, número de salarios mínimos, rama de actividad y ocupación</t>
  </si>
  <si>
    <t>Cuadro No. 4. Años de estudio promedio de las personas ocupadas por categoría ocupacional, según dominio, nivel educativo,</t>
  </si>
  <si>
    <t>rangos de edad, número de salarios mínimos devengados, rama de actividad y ocupación</t>
  </si>
  <si>
    <t xml:space="preserve">Cuadro No. 6. Personas ocupadas por categoría ocupacional, según dominio, nivel educativo, rango de edad,  </t>
  </si>
  <si>
    <t>Cuadro No. 7. Ingreso promedio de las personas ocupadas por categoría  ocupacional, según dominio,</t>
  </si>
  <si>
    <t>Cuadro No. 8. Años de estudio promedio de las personas ocupadas por categoría ocupacional, según dominio, nivel educativo,</t>
  </si>
  <si>
    <t>Explotacion de minas y canteras</t>
  </si>
  <si>
    <t>Suministro de electricidad, gas, vapor y aire acondicionado</t>
  </si>
  <si>
    <t>Transporte y almacenamiento</t>
  </si>
  <si>
    <t>Actividades inmobiliarias</t>
  </si>
  <si>
    <t>Actividades de servicios administrativos y de apoyo</t>
  </si>
  <si>
    <t>Enseñanza</t>
  </si>
  <si>
    <t>Otras actividades de servicios</t>
  </si>
  <si>
    <t>Ocupaciones NO especificadas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</si>
  <si>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</si>
  <si>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</si>
  <si>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</si>
  <si>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</si>
  <si>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</si>
  <si>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</si>
  <si>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</si>
  <si>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</si>
  <si>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</si>
  <si>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</si>
  <si>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</si>
  <si>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Menor de 15</t>
  </si>
  <si>
    <t>De 60 años y mas</t>
  </si>
  <si>
    <t>No declaran ingresos</t>
  </si>
  <si>
    <t>Contratista dependiente</t>
  </si>
  <si>
    <t>Agricultura, ganadería, silvicultura y pesca</t>
  </si>
  <si>
    <t>Manufacturera</t>
  </si>
  <si>
    <t>Suministro de agua evacuación de aguas residuales, gestión de desechos y descontaminación</t>
  </si>
  <si>
    <t>Construcción</t>
  </si>
  <si>
    <t>Comercio al por mayor y al por menor reparación de vehículos automotores y motocicletas</t>
  </si>
  <si>
    <t>Actividades de alojamiento y de servicio de comidas</t>
  </si>
  <si>
    <t>Información y comunicaciones</t>
  </si>
  <si>
    <t>Actividades financieras y de seguros</t>
  </si>
  <si>
    <t>Actividades profesionales, científicas y técnicas</t>
  </si>
  <si>
    <t>Administración pública y defensa planes de seguridad social de afiliación obligatoria</t>
  </si>
  <si>
    <t>Actividades de atención de la salud humana y de asistencia social</t>
  </si>
  <si>
    <t>Actividades artísticas, de entretenimiento y recreativas</t>
  </si>
  <si>
    <t>Actividades de los hogares como empleadores actividades no diferenciadas de los hogares como productores de bienes y ser</t>
  </si>
  <si>
    <t>Actividades de organizaciones y órganos extraterritoriales</t>
  </si>
  <si>
    <t>Rama sin especificar</t>
  </si>
  <si>
    <t>Ns/Nr</t>
  </si>
  <si>
    <t>Contratista dependiete</t>
  </si>
  <si>
    <t>Menos de 1 salario y trabaja menos de una jornada laboral</t>
  </si>
  <si>
    <t>Menos de 1 salario y trabaja mas de una jornada laboral</t>
  </si>
  <si>
    <t xml:space="preserve">según dominio,  nivel educativo, rango de edad y rama de actividad </t>
  </si>
  <si>
    <t>Cuadro No. 1. Tasa de Desocupación (TD) de la Población en Edad de Trabajar (PET) y Fuerza de Trabajo,</t>
  </si>
  <si>
    <t xml:space="preserve"> Fuerza de Trabajo</t>
  </si>
  <si>
    <t>TD</t>
  </si>
  <si>
    <t>Menos de 1 salario y no declaran horas</t>
  </si>
  <si>
    <t>No declran ingresos</t>
  </si>
  <si>
    <t>1/ No. de salarios mínimos (personas que declaran ingresos) y trabajan 40 Hrs.en ele sector Publico y 44 Hrs.en el sector Privado</t>
  </si>
  <si>
    <t>TD= Tasa de Desocupación</t>
  </si>
  <si>
    <t>Aprendiz</t>
  </si>
  <si>
    <t>Cuadro No. 5. Tasa de Desocupación de la Población en Edad de Trabajar (PET) y Fuerza de Trabajo,</t>
  </si>
  <si>
    <t>Básica (1-3)</t>
  </si>
  <si>
    <t>Básica (4-6)</t>
  </si>
  <si>
    <t>Básica (7-9)</t>
  </si>
  <si>
    <t>Media</t>
  </si>
  <si>
    <t>No Sabe/No Responde</t>
  </si>
  <si>
    <t>4/ No. de salarios mínimos (personas que declaran ingresos) y trabajan 40 Hrs. en el sector Publico y 44 Hrs.en el sector Privado</t>
  </si>
  <si>
    <t>/1  Nivel Educativo: La suma de bàsica (1-3), bàsica (4-6) y bàsica (7-9) es equivalente al Nivel Educativo Primaria.</t>
  </si>
  <si>
    <t>2/ No. de salarios mínimos (personas que declaran ingresos) y trabajan 40 Hrs. en el sector Publico y 44 Hrs.en el sector Privado</t>
  </si>
  <si>
    <t>Fuente: Instituto Nacional de Estadística (INE).  LXXXI Encuesta Permanente de Hogares de Propósitos Múltiples,  Junio2024.</t>
  </si>
  <si>
    <t>4/ No. de salarios mínimos (personas que declaran ingresos) y trabajan 40 Hrs.en el sector Público y 44 Hrs. en el sector Privado</t>
  </si>
  <si>
    <t>2/ No. de salarios mínimos (personas que declaran ingresos) y trabajan 40 Hrs. en el sector Público y 44 Hrs.en el sector Privado</t>
  </si>
  <si>
    <t>3/ Nivel Educativo: La suma de básica (1-3), básica (4-6) y básica (7-9) es equivalente a Nivel Educativo Primaria.</t>
  </si>
  <si>
    <t>Nivel educativo 3/</t>
  </si>
  <si>
    <t>No. de Salarios Mínimos 4/</t>
  </si>
  <si>
    <t>Nivel Educativo /3</t>
  </si>
  <si>
    <t>/3 Nivel Educativo: La suma de básica (1-3), básica (4-6) y básica (7-9) es equivalente a Nivel Educativo Primaria.</t>
  </si>
  <si>
    <t>No. de Salarios Mínimos 2/</t>
  </si>
  <si>
    <t>Nivel  Educativo 1/</t>
  </si>
  <si>
    <t>Nivel Educativo 1/</t>
  </si>
  <si>
    <t>2/ No. de salarios mínimos (personas que declaran ingresos) y trabajan 40 Hrs.en ele sector Publico y 44 Hrs.en el sector Privado</t>
  </si>
  <si>
    <t>1/Nivel Educativo: La suma de básica (1-3), básica (4-6) y básica (7-9) es equivalente al Nivel Educativo Primaria.</t>
  </si>
  <si>
    <t xml:space="preserve">    2/  Nivel Educativo: La suma de básica (1-3), básica (4-6) y básica (7-9) es equivalente al Nivel Educativo Primaria.</t>
  </si>
  <si>
    <t>Rango de Edad 3/</t>
  </si>
  <si>
    <t>3/  Nivel Educativo: La suma de básica (1-3), básica (4-6) y básica (7-9) es equivalente al Nivel Educativo Primaria.</t>
  </si>
  <si>
    <t>1/  Nivel Educativo: La suma de básica (1-3), básica (4-6) y básica (7-9) es equivalente a Nivel Educativo Primaria.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</si>
</sst>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0.0"/>
    <numFmt numFmtId="170" formatCode="_-[$€]* #,##0.00_-;\-[$€]* #,##0.00_-;_-[$€]* &quot;-&quot;??_-;_-@_-"/>
  </numFmts>
  <fonts count="13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29">
    <xf numFmtId="0" fontId="0" fillId="0" borderId="0" xfId="0"/>
    <xf numFmtId="167" fontId="0" fillId="0" borderId="0" xfId="2" applyNumberFormat="1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7" fontId="3" fillId="0" borderId="0" xfId="2" applyNumberFormat="1" applyFont="1" applyBorder="1"/>
    <xf numFmtId="0" fontId="4" fillId="0" borderId="0" xfId="0" applyFont="1"/>
    <xf numFmtId="167" fontId="3" fillId="0" borderId="0" xfId="2" applyNumberFormat="1" applyFont="1" applyBorder="1" applyAlignment="1">
      <alignment horizontal="center" vertical="center" wrapText="1"/>
    </xf>
    <xf numFmtId="167" fontId="0" fillId="0" borderId="0" xfId="2" applyNumberFormat="1" applyFont="1" applyFill="1"/>
    <xf numFmtId="167" fontId="0" fillId="0" borderId="0" xfId="0" applyNumberFormat="1"/>
    <xf numFmtId="167" fontId="0" fillId="0" borderId="0" xfId="2" applyNumberFormat="1" applyFont="1" applyBorder="1" applyAlignment="1">
      <alignment horizontal="left" indent="1"/>
    </xf>
    <xf numFmtId="166" fontId="3" fillId="0" borderId="1" xfId="2" applyNumberFormat="1" applyFont="1" applyBorder="1" applyAlignment="1">
      <alignment horizontal="center"/>
    </xf>
    <xf numFmtId="166" fontId="0" fillId="0" borderId="2" xfId="2" applyNumberFormat="1" applyFont="1" applyBorder="1"/>
    <xf numFmtId="0" fontId="3" fillId="0" borderId="0" xfId="14" applyFont="1" applyAlignment="1">
      <alignment horizontal="center"/>
    </xf>
    <xf numFmtId="0" fontId="4" fillId="0" borderId="0" xfId="14" applyFont="1" applyAlignment="1">
      <alignment horizontal="left" indent="1"/>
    </xf>
    <xf numFmtId="166" fontId="3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indent="1"/>
    </xf>
    <xf numFmtId="168" fontId="0" fillId="0" borderId="0" xfId="0" applyNumberFormat="1"/>
    <xf numFmtId="168" fontId="0" fillId="0" borderId="2" xfId="2" applyNumberFormat="1" applyFont="1" applyBorder="1"/>
    <xf numFmtId="168" fontId="0" fillId="0" borderId="0" xfId="2" applyNumberFormat="1" applyFont="1" applyBorder="1"/>
    <xf numFmtId="168" fontId="3" fillId="0" borderId="1" xfId="2" applyNumberFormat="1" applyFont="1" applyBorder="1" applyAlignment="1">
      <alignment horizontal="center"/>
    </xf>
    <xf numFmtId="167" fontId="3" fillId="0" borderId="0" xfId="2" applyNumberFormat="1" applyFont="1" applyFill="1" applyBorder="1"/>
    <xf numFmtId="167" fontId="0" fillId="0" borderId="0" xfId="2" applyNumberFormat="1" applyFont="1" applyFill="1" applyBorder="1"/>
    <xf numFmtId="168" fontId="3" fillId="0" borderId="0" xfId="2" applyNumberFormat="1" applyFont="1" applyFill="1" applyBorder="1" applyAlignment="1">
      <alignment horizontal="center"/>
    </xf>
    <xf numFmtId="167" fontId="3" fillId="0" borderId="0" xfId="7" applyNumberFormat="1" applyFont="1" applyFill="1" applyBorder="1"/>
    <xf numFmtId="0" fontId="4" fillId="0" borderId="0" xfId="12" applyFont="1" applyAlignment="1">
      <alignment horizontal="left" indent="1"/>
    </xf>
    <xf numFmtId="167" fontId="3" fillId="0" borderId="0" xfId="2" applyNumberFormat="1" applyFont="1" applyBorder="1" applyAlignment="1">
      <alignment horizontal="left" vertical="justify"/>
    </xf>
    <xf numFmtId="169" fontId="3" fillId="0" borderId="0" xfId="14" applyNumberFormat="1" applyFont="1"/>
    <xf numFmtId="169" fontId="3" fillId="0" borderId="0" xfId="0" applyNumberFormat="1" applyFont="1" applyAlignment="1">
      <alignment horizontal="left" indent="1"/>
    </xf>
    <xf numFmtId="169" fontId="4" fillId="0" borderId="0" xfId="14" applyNumberFormat="1" applyFont="1" applyAlignment="1">
      <alignment horizontal="left" indent="1"/>
    </xf>
    <xf numFmtId="169" fontId="3" fillId="0" borderId="2" xfId="2" applyNumberFormat="1" applyFont="1" applyBorder="1" applyAlignment="1">
      <alignment horizontal="center" vertical="center" wrapText="1"/>
    </xf>
    <xf numFmtId="169" fontId="3" fillId="0" borderId="1" xfId="2" applyNumberFormat="1" applyFont="1" applyBorder="1" applyAlignment="1">
      <alignment horizontal="center"/>
    </xf>
    <xf numFmtId="169" fontId="3" fillId="0" borderId="2" xfId="2" applyNumberFormat="1" applyFont="1" applyBorder="1" applyAlignment="1">
      <alignment horizontal="center"/>
    </xf>
    <xf numFmtId="169" fontId="3" fillId="0" borderId="0" xfId="2" applyNumberFormat="1" applyFont="1" applyBorder="1"/>
    <xf numFmtId="0" fontId="3" fillId="0" borderId="0" xfId="0" applyFont="1"/>
    <xf numFmtId="169" fontId="0" fillId="0" borderId="0" xfId="0" applyNumberFormat="1"/>
    <xf numFmtId="167" fontId="0" fillId="0" borderId="0" xfId="2" applyNumberFormat="1" applyFont="1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left" indent="1"/>
    </xf>
    <xf numFmtId="168" fontId="0" fillId="0" borderId="0" xfId="2" applyNumberFormat="1" applyFont="1" applyFill="1" applyBorder="1" applyAlignment="1">
      <alignment horizontal="center"/>
    </xf>
    <xf numFmtId="167" fontId="0" fillId="0" borderId="0" xfId="2" applyNumberFormat="1" applyFont="1" applyFill="1" applyBorder="1" applyAlignment="1">
      <alignment horizontal="left" indent="3"/>
    </xf>
    <xf numFmtId="167" fontId="5" fillId="0" borderId="0" xfId="7" applyNumberFormat="1" applyFont="1" applyFill="1" applyBorder="1" applyAlignment="1">
      <alignment horizontal="left" indent="2"/>
    </xf>
    <xf numFmtId="166" fontId="3" fillId="0" borderId="0" xfId="2" applyNumberFormat="1" applyFont="1" applyFill="1" applyBorder="1"/>
    <xf numFmtId="167" fontId="5" fillId="0" borderId="0" xfId="2" applyNumberFormat="1" applyFont="1" applyFill="1" applyBorder="1"/>
    <xf numFmtId="166" fontId="5" fillId="0" borderId="0" xfId="2" applyNumberFormat="1" applyFont="1" applyFill="1" applyBorder="1"/>
    <xf numFmtId="0" fontId="2" fillId="0" borderId="0" xfId="12"/>
    <xf numFmtId="0" fontId="3" fillId="0" borderId="1" xfId="12" applyFont="1" applyBorder="1" applyAlignment="1">
      <alignment horizontal="center" vertical="justify"/>
    </xf>
    <xf numFmtId="168" fontId="3" fillId="0" borderId="1" xfId="12" applyNumberFormat="1" applyFont="1" applyBorder="1" applyAlignment="1">
      <alignment horizontal="center" vertical="justify"/>
    </xf>
    <xf numFmtId="167" fontId="3" fillId="0" borderId="0" xfId="7" applyNumberFormat="1" applyFont="1" applyFill="1" applyBorder="1" applyAlignment="1">
      <alignment horizontal="left"/>
    </xf>
    <xf numFmtId="167" fontId="3" fillId="0" borderId="0" xfId="7" applyNumberFormat="1" applyFont="1" applyFill="1" applyBorder="1" applyAlignment="1">
      <alignment horizontal="left" indent="1"/>
    </xf>
    <xf numFmtId="0" fontId="3" fillId="0" borderId="0" xfId="12" applyFont="1"/>
    <xf numFmtId="168" fontId="2" fillId="0" borderId="0" xfId="12" applyNumberFormat="1"/>
    <xf numFmtId="167" fontId="3" fillId="0" borderId="0" xfId="10" applyNumberFormat="1" applyFont="1" applyFill="1" applyBorder="1"/>
    <xf numFmtId="167" fontId="2" fillId="0" borderId="0" xfId="7" applyNumberFormat="1" applyFill="1"/>
    <xf numFmtId="168" fontId="2" fillId="0" borderId="0" xfId="7" applyNumberFormat="1" applyFill="1"/>
    <xf numFmtId="166" fontId="2" fillId="0" borderId="0" xfId="7" applyNumberFormat="1" applyFill="1"/>
    <xf numFmtId="167" fontId="3" fillId="0" borderId="0" xfId="7" applyNumberFormat="1" applyFont="1" applyFill="1" applyAlignment="1">
      <alignment horizontal="center"/>
    </xf>
    <xf numFmtId="166" fontId="2" fillId="0" borderId="0" xfId="12" applyNumberFormat="1"/>
    <xf numFmtId="0" fontId="3" fillId="0" borderId="0" xfId="12" applyFont="1" applyAlignment="1">
      <alignment horizontal="center"/>
    </xf>
    <xf numFmtId="167" fontId="3" fillId="0" borderId="0" xfId="0" applyNumberFormat="1" applyFont="1"/>
    <xf numFmtId="166" fontId="3" fillId="0" borderId="0" xfId="2" applyNumberFormat="1" applyFont="1" applyFill="1" applyBorder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7" fontId="3" fillId="0" borderId="0" xfId="2" applyNumberFormat="1" applyFont="1" applyBorder="1" applyAlignment="1">
      <alignment horizontal="right" vertical="justify"/>
    </xf>
    <xf numFmtId="167" fontId="3" fillId="0" borderId="0" xfId="2" applyNumberFormat="1" applyFont="1" applyBorder="1" applyAlignment="1">
      <alignment horizontal="right"/>
    </xf>
    <xf numFmtId="166" fontId="0" fillId="0" borderId="0" xfId="2" applyNumberFormat="1" applyFont="1" applyFill="1" applyAlignment="1">
      <alignment horizontal="right"/>
    </xf>
    <xf numFmtId="166" fontId="3" fillId="0" borderId="0" xfId="2" applyNumberFormat="1" applyFont="1" applyBorder="1" applyAlignment="1">
      <alignment horizontal="right"/>
    </xf>
    <xf numFmtId="167" fontId="3" fillId="0" borderId="0" xfId="2" applyNumberFormat="1" applyFont="1" applyFill="1" applyBorder="1" applyAlignment="1">
      <alignment horizontal="left" indent="1"/>
    </xf>
    <xf numFmtId="167" fontId="3" fillId="0" borderId="0" xfId="2" applyNumberFormat="1" applyFont="1" applyFill="1"/>
    <xf numFmtId="167" fontId="5" fillId="0" borderId="0" xfId="2" applyNumberFormat="1" applyFont="1" applyFill="1" applyBorder="1" applyAlignment="1">
      <alignment horizontal="left" indent="1"/>
    </xf>
    <xf numFmtId="167" fontId="5" fillId="0" borderId="0" xfId="2" applyNumberFormat="1" applyFont="1" applyFill="1"/>
    <xf numFmtId="166" fontId="5" fillId="0" borderId="0" xfId="2" applyNumberFormat="1" applyFont="1" applyFill="1"/>
    <xf numFmtId="167" fontId="0" fillId="0" borderId="0" xfId="2" applyNumberFormat="1" applyFont="1" applyBorder="1" applyAlignment="1">
      <alignment horizontal="left" indent="2"/>
    </xf>
    <xf numFmtId="169" fontId="3" fillId="0" borderId="0" xfId="14" applyNumberFormat="1" applyFont="1" applyAlignment="1">
      <alignment horizontal="left" indent="1"/>
    </xf>
    <xf numFmtId="169" fontId="3" fillId="0" borderId="0" xfId="2" applyNumberFormat="1" applyFont="1" applyBorder="1" applyAlignment="1">
      <alignment horizontal="left" vertical="justify"/>
    </xf>
    <xf numFmtId="0" fontId="10" fillId="0" borderId="2" xfId="12" applyFont="1" applyBorder="1"/>
    <xf numFmtId="167" fontId="10" fillId="0" borderId="2" xfId="12" applyNumberFormat="1" applyFont="1" applyBorder="1"/>
    <xf numFmtId="168" fontId="10" fillId="0" borderId="2" xfId="12" applyNumberFormat="1" applyFont="1" applyBorder="1"/>
    <xf numFmtId="167" fontId="10" fillId="0" borderId="0" xfId="2" applyNumberFormat="1" applyFont="1" applyFill="1"/>
    <xf numFmtId="0" fontId="10" fillId="0" borderId="0" xfId="12" applyFont="1"/>
    <xf numFmtId="168" fontId="10" fillId="0" borderId="0" xfId="7" applyNumberFormat="1" applyFont="1" applyFill="1" applyBorder="1"/>
    <xf numFmtId="167" fontId="10" fillId="0" borderId="0" xfId="7" applyNumberFormat="1" applyFont="1" applyFill="1" applyBorder="1"/>
    <xf numFmtId="166" fontId="10" fillId="0" borderId="0" xfId="7" applyNumberFormat="1" applyFont="1" applyFill="1" applyBorder="1"/>
    <xf numFmtId="167" fontId="10" fillId="0" borderId="0" xfId="7" applyNumberFormat="1" applyFont="1" applyFill="1"/>
    <xf numFmtId="168" fontId="10" fillId="0" borderId="0" xfId="7" applyNumberFormat="1" applyFont="1" applyFill="1"/>
    <xf numFmtId="166" fontId="10" fillId="0" borderId="0" xfId="7" applyNumberFormat="1" applyFont="1" applyFill="1"/>
    <xf numFmtId="168" fontId="10" fillId="0" borderId="0" xfId="12" applyNumberFormat="1" applyFont="1"/>
    <xf numFmtId="167" fontId="10" fillId="0" borderId="2" xfId="7" applyNumberFormat="1" applyFont="1" applyFill="1" applyBorder="1"/>
    <xf numFmtId="168" fontId="10" fillId="0" borderId="2" xfId="7" applyNumberFormat="1" applyFont="1" applyFill="1" applyBorder="1"/>
    <xf numFmtId="166" fontId="10" fillId="0" borderId="0" xfId="12" applyNumberFormat="1" applyFont="1"/>
    <xf numFmtId="0" fontId="10" fillId="0" borderId="0" xfId="14" applyFont="1"/>
    <xf numFmtId="0" fontId="10" fillId="0" borderId="2" xfId="14" applyFont="1" applyBorder="1"/>
    <xf numFmtId="167" fontId="10" fillId="0" borderId="0" xfId="2" applyNumberFormat="1" applyFont="1" applyBorder="1"/>
    <xf numFmtId="167" fontId="10" fillId="0" borderId="0" xfId="2" applyNumberFormat="1" applyFont="1"/>
    <xf numFmtId="166" fontId="10" fillId="0" borderId="2" xfId="2" applyNumberFormat="1" applyFont="1" applyBorder="1"/>
    <xf numFmtId="169" fontId="10" fillId="0" borderId="0" xfId="14" applyNumberFormat="1" applyFont="1"/>
    <xf numFmtId="169" fontId="10" fillId="0" borderId="0" xfId="2" applyNumberFormat="1" applyFont="1" applyBorder="1" applyAlignment="1">
      <alignment horizontal="left" indent="2"/>
    </xf>
    <xf numFmtId="169" fontId="10" fillId="0" borderId="0" xfId="2" applyNumberFormat="1" applyFont="1" applyBorder="1" applyAlignment="1">
      <alignment horizontal="left" indent="3"/>
    </xf>
    <xf numFmtId="169" fontId="10" fillId="0" borderId="0" xfId="14" applyNumberFormat="1" applyFont="1" applyAlignment="1">
      <alignment horizontal="left" indent="1"/>
    </xf>
    <xf numFmtId="166" fontId="3" fillId="0" borderId="1" xfId="5" applyNumberFormat="1" applyFont="1" applyBorder="1" applyAlignment="1">
      <alignment horizontal="center"/>
    </xf>
    <xf numFmtId="168" fontId="3" fillId="0" borderId="1" xfId="5" applyNumberFormat="1" applyFont="1" applyBorder="1" applyAlignment="1">
      <alignment horizontal="center"/>
    </xf>
    <xf numFmtId="166" fontId="0" fillId="0" borderId="2" xfId="5" applyNumberFormat="1" applyFont="1" applyBorder="1"/>
    <xf numFmtId="168" fontId="0" fillId="0" borderId="2" xfId="5" applyNumberFormat="1" applyFont="1" applyBorder="1"/>
    <xf numFmtId="166" fontId="3" fillId="0" borderId="0" xfId="5" applyNumberFormat="1" applyFont="1" applyFill="1" applyBorder="1" applyAlignment="1">
      <alignment horizontal="left" indent="1"/>
    </xf>
    <xf numFmtId="167" fontId="3" fillId="0" borderId="0" xfId="5" applyNumberFormat="1" applyFont="1" applyFill="1" applyBorder="1" applyAlignment="1">
      <alignment horizontal="right"/>
    </xf>
    <xf numFmtId="166" fontId="3" fillId="0" borderId="0" xfId="5" applyNumberFormat="1" applyFont="1" applyFill="1" applyBorder="1" applyAlignment="1">
      <alignment horizontal="right"/>
    </xf>
    <xf numFmtId="167" fontId="3" fillId="0" borderId="0" xfId="5" applyNumberFormat="1" applyFont="1" applyFill="1" applyBorder="1"/>
    <xf numFmtId="166" fontId="3" fillId="0" borderId="0" xfId="5" applyNumberFormat="1" applyFont="1" applyFill="1" applyBorder="1"/>
    <xf numFmtId="167" fontId="0" fillId="0" borderId="0" xfId="5" applyNumberFormat="1" applyFont="1"/>
    <xf numFmtId="167" fontId="0" fillId="0" borderId="0" xfId="5" applyNumberFormat="1" applyFont="1" applyFill="1" applyBorder="1" applyAlignment="1">
      <alignment horizontal="left" indent="2"/>
    </xf>
    <xf numFmtId="166" fontId="0" fillId="0" borderId="0" xfId="5" applyNumberFormat="1" applyFont="1" applyFill="1" applyBorder="1" applyAlignment="1">
      <alignment horizontal="right"/>
    </xf>
    <xf numFmtId="166" fontId="5" fillId="0" borderId="0" xfId="5" applyNumberFormat="1" applyFont="1" applyFill="1" applyBorder="1" applyAlignment="1">
      <alignment horizontal="right"/>
    </xf>
    <xf numFmtId="167" fontId="5" fillId="0" borderId="0" xfId="5" applyNumberFormat="1" applyFont="1" applyFill="1" applyBorder="1"/>
    <xf numFmtId="167" fontId="0" fillId="0" borderId="0" xfId="5" applyNumberFormat="1" applyFont="1" applyFill="1" applyBorder="1" applyAlignment="1">
      <alignment horizontal="left" indent="3"/>
    </xf>
    <xf numFmtId="167" fontId="5" fillId="0" borderId="0" xfId="5" applyNumberFormat="1" applyFont="1"/>
    <xf numFmtId="167" fontId="0" fillId="0" borderId="0" xfId="5" applyNumberFormat="1" applyFont="1" applyFill="1" applyBorder="1"/>
    <xf numFmtId="166" fontId="0" fillId="0" borderId="0" xfId="5" applyNumberFormat="1" applyFont="1" applyFill="1" applyAlignment="1">
      <alignment horizontal="right"/>
    </xf>
    <xf numFmtId="167" fontId="0" fillId="0" borderId="0" xfId="5" applyNumberFormat="1" applyFont="1" applyFill="1" applyBorder="1" applyAlignment="1">
      <alignment horizontal="left" indent="1"/>
    </xf>
    <xf numFmtId="0" fontId="4" fillId="0" borderId="0" xfId="15" applyFont="1" applyAlignment="1">
      <alignment horizontal="left" indent="1"/>
    </xf>
    <xf numFmtId="168" fontId="0" fillId="0" borderId="0" xfId="5" applyNumberFormat="1" applyFont="1" applyBorder="1"/>
    <xf numFmtId="0" fontId="3" fillId="0" borderId="0" xfId="13" applyFont="1" applyAlignment="1">
      <alignment horizontal="center"/>
    </xf>
    <xf numFmtId="0" fontId="10" fillId="0" borderId="0" xfId="13"/>
    <xf numFmtId="0" fontId="3" fillId="0" borderId="1" xfId="13" applyFont="1" applyBorder="1" applyAlignment="1">
      <alignment horizontal="center" vertical="justify"/>
    </xf>
    <xf numFmtId="168" fontId="3" fillId="0" borderId="1" xfId="13" applyNumberFormat="1" applyFont="1" applyBorder="1" applyAlignment="1">
      <alignment horizontal="center" vertical="justify"/>
    </xf>
    <xf numFmtId="0" fontId="10" fillId="0" borderId="2" xfId="13" applyBorder="1"/>
    <xf numFmtId="167" fontId="10" fillId="0" borderId="2" xfId="13" applyNumberFormat="1" applyBorder="1"/>
    <xf numFmtId="168" fontId="10" fillId="0" borderId="2" xfId="13" applyNumberFormat="1" applyBorder="1"/>
    <xf numFmtId="167" fontId="3" fillId="0" borderId="0" xfId="5" applyNumberFormat="1" applyFont="1" applyFill="1" applyBorder="1" applyAlignment="1">
      <alignment horizontal="left" indent="1"/>
    </xf>
    <xf numFmtId="167" fontId="3" fillId="0" borderId="0" xfId="9" applyNumberFormat="1" applyFont="1" applyFill="1" applyBorder="1" applyAlignment="1">
      <alignment horizontal="left"/>
    </xf>
    <xf numFmtId="167" fontId="3" fillId="0" borderId="0" xfId="9" applyNumberFormat="1" applyFont="1" applyFill="1" applyBorder="1"/>
    <xf numFmtId="167" fontId="3" fillId="0" borderId="0" xfId="5" applyNumberFormat="1" applyFont="1" applyFill="1"/>
    <xf numFmtId="0" fontId="3" fillId="0" borderId="0" xfId="13" applyFont="1"/>
    <xf numFmtId="167" fontId="3" fillId="0" borderId="0" xfId="9" applyNumberFormat="1" applyFont="1" applyFill="1" applyBorder="1" applyAlignment="1">
      <alignment horizontal="left" indent="1"/>
    </xf>
    <xf numFmtId="167" fontId="10" fillId="0" borderId="0" xfId="9" applyNumberFormat="1" applyFont="1" applyFill="1" applyBorder="1" applyAlignment="1">
      <alignment horizontal="left" indent="1"/>
    </xf>
    <xf numFmtId="166" fontId="5" fillId="0" borderId="0" xfId="5" applyNumberFormat="1" applyFont="1" applyFill="1" applyBorder="1"/>
    <xf numFmtId="167" fontId="10" fillId="0" borderId="0" xfId="9" applyNumberFormat="1" applyFont="1" applyFill="1" applyBorder="1" applyAlignment="1">
      <alignment horizontal="left" indent="2"/>
    </xf>
    <xf numFmtId="167" fontId="5" fillId="0" borderId="0" xfId="5" applyNumberFormat="1" applyFont="1" applyFill="1"/>
    <xf numFmtId="166" fontId="5" fillId="0" borderId="0" xfId="5" applyNumberFormat="1" applyFont="1" applyFill="1"/>
    <xf numFmtId="166" fontId="3" fillId="0" borderId="0" xfId="9" applyNumberFormat="1" applyFont="1" applyFill="1" applyBorder="1" applyAlignment="1">
      <alignment horizontal="left" indent="1"/>
    </xf>
    <xf numFmtId="167" fontId="5" fillId="0" borderId="0" xfId="9" applyNumberFormat="1" applyFont="1" applyFill="1" applyBorder="1" applyAlignment="1">
      <alignment horizontal="left" indent="1"/>
    </xf>
    <xf numFmtId="167" fontId="5" fillId="0" borderId="0" xfId="9" applyNumberFormat="1" applyFont="1" applyFill="1" applyBorder="1" applyAlignment="1">
      <alignment horizontal="left" indent="2"/>
    </xf>
    <xf numFmtId="168" fontId="10" fillId="0" borderId="0" xfId="9" applyNumberFormat="1" applyFont="1" applyFill="1" applyBorder="1"/>
    <xf numFmtId="167" fontId="10" fillId="0" borderId="0" xfId="9" applyNumberFormat="1" applyFont="1" applyFill="1" applyBorder="1"/>
    <xf numFmtId="166" fontId="10" fillId="0" borderId="0" xfId="9" applyNumberFormat="1" applyFont="1" applyFill="1" applyBorder="1"/>
    <xf numFmtId="167" fontId="10" fillId="0" borderId="0" xfId="9" applyNumberFormat="1" applyFont="1" applyFill="1"/>
    <xf numFmtId="168" fontId="10" fillId="0" borderId="0" xfId="9" applyNumberFormat="1" applyFont="1" applyFill="1"/>
    <xf numFmtId="166" fontId="10" fillId="0" borderId="0" xfId="9" applyNumberFormat="1" applyFont="1" applyFill="1"/>
    <xf numFmtId="168" fontId="10" fillId="0" borderId="0" xfId="13" applyNumberFormat="1"/>
    <xf numFmtId="0" fontId="4" fillId="0" borderId="0" xfId="13" applyFont="1" applyAlignment="1">
      <alignment horizontal="left" indent="1"/>
    </xf>
    <xf numFmtId="167" fontId="3" fillId="0" borderId="0" xfId="9" applyNumberFormat="1" applyFont="1" applyFill="1" applyAlignment="1">
      <alignment horizontal="center"/>
    </xf>
    <xf numFmtId="167" fontId="10" fillId="0" borderId="2" xfId="9" applyNumberFormat="1" applyFont="1" applyFill="1" applyBorder="1"/>
    <xf numFmtId="168" fontId="10" fillId="0" borderId="2" xfId="9" applyNumberFormat="1" applyFont="1" applyFill="1" applyBorder="1"/>
    <xf numFmtId="166" fontId="10" fillId="0" borderId="0" xfId="13" applyNumberFormat="1"/>
    <xf numFmtId="166" fontId="10" fillId="0" borderId="0" xfId="9" applyNumberFormat="1" applyFill="1"/>
    <xf numFmtId="168" fontId="10" fillId="0" borderId="0" xfId="9" applyNumberFormat="1" applyFill="1"/>
    <xf numFmtId="167" fontId="10" fillId="0" borderId="0" xfId="9" applyNumberFormat="1" applyFill="1"/>
    <xf numFmtId="0" fontId="3" fillId="0" borderId="0" xfId="15" applyFont="1" applyAlignment="1">
      <alignment horizontal="center"/>
    </xf>
    <xf numFmtId="0" fontId="10" fillId="0" borderId="0" xfId="15"/>
    <xf numFmtId="167" fontId="3" fillId="0" borderId="0" xfId="5" applyNumberFormat="1" applyFont="1" applyBorder="1" applyAlignment="1">
      <alignment horizontal="center" vertical="center" wrapText="1"/>
    </xf>
    <xf numFmtId="0" fontId="10" fillId="0" borderId="2" xfId="15" applyBorder="1"/>
    <xf numFmtId="167" fontId="10" fillId="0" borderId="0" xfId="5" applyNumberFormat="1" applyFont="1" applyBorder="1"/>
    <xf numFmtId="168" fontId="3" fillId="0" borderId="0" xfId="5" applyNumberFormat="1" applyFont="1" applyFill="1" applyBorder="1" applyAlignment="1">
      <alignment horizontal="center"/>
    </xf>
    <xf numFmtId="168" fontId="0" fillId="0" borderId="0" xfId="5" applyNumberFormat="1" applyFont="1" applyFill="1" applyBorder="1" applyAlignment="1">
      <alignment horizontal="center"/>
    </xf>
    <xf numFmtId="167" fontId="10" fillId="0" borderId="0" xfId="5" applyNumberFormat="1" applyFont="1"/>
    <xf numFmtId="167" fontId="3" fillId="0" borderId="1" xfId="5" applyNumberFormat="1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left" vertical="justify"/>
    </xf>
    <xf numFmtId="167" fontId="3" fillId="0" borderId="0" xfId="5" applyNumberFormat="1" applyFont="1" applyBorder="1" applyAlignment="1">
      <alignment horizontal="right" vertical="justify"/>
    </xf>
    <xf numFmtId="167" fontId="3" fillId="0" borderId="0" xfId="5" applyNumberFormat="1" applyFont="1" applyBorder="1"/>
    <xf numFmtId="167" fontId="3" fillId="0" borderId="0" xfId="5" applyNumberFormat="1" applyFont="1" applyBorder="1" applyAlignment="1">
      <alignment horizontal="right"/>
    </xf>
    <xf numFmtId="169" fontId="3" fillId="0" borderId="2" xfId="5" applyNumberFormat="1" applyFont="1" applyBorder="1" applyAlignment="1">
      <alignment horizontal="center" vertical="center" wrapText="1"/>
    </xf>
    <xf numFmtId="169" fontId="3" fillId="0" borderId="1" xfId="5" applyNumberFormat="1" applyFont="1" applyBorder="1" applyAlignment="1">
      <alignment horizontal="center"/>
    </xf>
    <xf numFmtId="166" fontId="10" fillId="0" borderId="2" xfId="5" applyNumberFormat="1" applyFont="1" applyBorder="1"/>
    <xf numFmtId="166" fontId="3" fillId="0" borderId="2" xfId="5" applyNumberFormat="1" applyFont="1" applyBorder="1" applyAlignment="1">
      <alignment horizontal="center" vertical="center" wrapText="1"/>
    </xf>
    <xf numFmtId="169" fontId="3" fillId="0" borderId="0" xfId="15" applyNumberFormat="1" applyFont="1"/>
    <xf numFmtId="166" fontId="3" fillId="0" borderId="0" xfId="5" applyNumberFormat="1" applyFont="1" applyBorder="1" applyAlignment="1">
      <alignment horizontal="right"/>
    </xf>
    <xf numFmtId="169" fontId="10" fillId="0" borderId="0" xfId="15" applyNumberFormat="1"/>
    <xf numFmtId="169" fontId="3" fillId="0" borderId="0" xfId="15" applyNumberFormat="1" applyFont="1" applyAlignment="1">
      <alignment horizontal="left" indent="1"/>
    </xf>
    <xf numFmtId="169" fontId="10" fillId="0" borderId="0" xfId="5" applyNumberFormat="1" applyFont="1" applyBorder="1" applyAlignment="1">
      <alignment horizontal="left" indent="2"/>
    </xf>
    <xf numFmtId="169" fontId="10" fillId="0" borderId="0" xfId="5" applyNumberFormat="1" applyFont="1" applyBorder="1" applyAlignment="1">
      <alignment horizontal="left" indent="3"/>
    </xf>
    <xf numFmtId="169" fontId="10" fillId="0" borderId="0" xfId="15" applyNumberFormat="1" applyAlignment="1">
      <alignment horizontal="left" indent="1"/>
    </xf>
    <xf numFmtId="169" fontId="4" fillId="0" borderId="0" xfId="15" applyNumberFormat="1" applyFont="1" applyAlignment="1">
      <alignment horizontal="left" indent="1"/>
    </xf>
    <xf numFmtId="169" fontId="3" fillId="0" borderId="0" xfId="15" applyNumberFormat="1" applyFont="1" applyAlignment="1">
      <alignment horizontal="center"/>
    </xf>
    <xf numFmtId="169" fontId="3" fillId="0" borderId="2" xfId="5" applyNumberFormat="1" applyFont="1" applyBorder="1" applyAlignment="1">
      <alignment horizontal="center"/>
    </xf>
    <xf numFmtId="169" fontId="3" fillId="0" borderId="0" xfId="5" applyNumberFormat="1" applyFont="1" applyBorder="1" applyAlignment="1">
      <alignment horizontal="left" vertical="justify"/>
    </xf>
    <xf numFmtId="169" fontId="3" fillId="0" borderId="0" xfId="5" applyNumberFormat="1" applyFont="1" applyBorder="1"/>
    <xf numFmtId="169" fontId="3" fillId="0" borderId="0" xfId="5" applyNumberFormat="1" applyFont="1" applyBorder="1" applyAlignment="1">
      <alignment horizontal="left" indent="1"/>
    </xf>
    <xf numFmtId="0" fontId="11" fillId="0" borderId="0" xfId="0" applyFont="1"/>
    <xf numFmtId="167" fontId="0" fillId="0" borderId="0" xfId="6" applyNumberFormat="1" applyFont="1" applyFill="1" applyBorder="1" applyAlignment="1">
      <alignment horizontal="left" indent="2"/>
    </xf>
    <xf numFmtId="167" fontId="0" fillId="0" borderId="0" xfId="6" applyNumberFormat="1" applyFont="1" applyFill="1" applyBorder="1" applyAlignment="1">
      <alignment horizontal="left" indent="1"/>
    </xf>
    <xf numFmtId="166" fontId="3" fillId="0" borderId="0" xfId="6" applyNumberFormat="1" applyFont="1" applyFill="1" applyBorder="1"/>
    <xf numFmtId="166" fontId="3" fillId="0" borderId="0" xfId="6" applyNumberFormat="1" applyFont="1" applyFill="1" applyBorder="1" applyAlignment="1">
      <alignment horizontal="left" indent="1"/>
    </xf>
    <xf numFmtId="167" fontId="0" fillId="0" borderId="1" xfId="2" applyNumberFormat="1" applyFont="1" applyFill="1" applyBorder="1" applyAlignment="1">
      <alignment horizontal="left" indent="2"/>
    </xf>
    <xf numFmtId="167" fontId="0" fillId="0" borderId="1" xfId="2" applyNumberFormat="1" applyFont="1" applyFill="1" applyBorder="1"/>
    <xf numFmtId="168" fontId="0" fillId="0" borderId="1" xfId="2" applyNumberFormat="1" applyFont="1" applyFill="1" applyBorder="1"/>
    <xf numFmtId="166" fontId="0" fillId="0" borderId="1" xfId="2" applyNumberFormat="1" applyFont="1" applyFill="1" applyBorder="1"/>
    <xf numFmtId="0" fontId="0" fillId="0" borderId="1" xfId="0" applyBorder="1"/>
    <xf numFmtId="167" fontId="0" fillId="0" borderId="1" xfId="2" applyNumberFormat="1" applyFont="1" applyFill="1" applyBorder="1" applyAlignment="1">
      <alignment horizontal="left" indent="1"/>
    </xf>
    <xf numFmtId="167" fontId="5" fillId="0" borderId="1" xfId="7" applyNumberFormat="1" applyFont="1" applyFill="1" applyBorder="1" applyAlignment="1">
      <alignment horizontal="left" indent="2"/>
    </xf>
    <xf numFmtId="167" fontId="3" fillId="0" borderId="0" xfId="8" applyNumberFormat="1" applyFont="1" applyFill="1" applyBorder="1"/>
    <xf numFmtId="167" fontId="5" fillId="0" borderId="0" xfId="8" applyNumberFormat="1" applyFont="1" applyFill="1" applyBorder="1" applyAlignment="1">
      <alignment horizontal="left" indent="2"/>
    </xf>
    <xf numFmtId="167" fontId="3" fillId="0" borderId="0" xfId="8" applyNumberFormat="1" applyFont="1" applyFill="1" applyBorder="1" applyAlignment="1">
      <alignment horizontal="left"/>
    </xf>
    <xf numFmtId="167" fontId="3" fillId="0" borderId="0" xfId="8" applyNumberFormat="1" applyFont="1" applyFill="1" applyBorder="1" applyAlignment="1">
      <alignment horizontal="left" indent="1"/>
    </xf>
    <xf numFmtId="167" fontId="10" fillId="0" borderId="0" xfId="8" applyNumberFormat="1" applyFont="1" applyFill="1" applyBorder="1" applyAlignment="1">
      <alignment horizontal="left" indent="2"/>
    </xf>
    <xf numFmtId="167" fontId="5" fillId="0" borderId="0" xfId="8" applyNumberFormat="1" applyFont="1" applyFill="1" applyBorder="1" applyAlignment="1">
      <alignment horizontal="left" indent="1"/>
    </xf>
    <xf numFmtId="166" fontId="3" fillId="0" borderId="0" xfId="8" applyNumberFormat="1" applyFont="1" applyFill="1" applyBorder="1" applyAlignment="1">
      <alignment horizontal="left" indent="1"/>
    </xf>
    <xf numFmtId="167" fontId="10" fillId="0" borderId="0" xfId="8" applyNumberFormat="1" applyFont="1" applyFill="1" applyBorder="1" applyAlignment="1">
      <alignment horizontal="left" indent="3"/>
    </xf>
    <xf numFmtId="167" fontId="0" fillId="0" borderId="1" xfId="5" applyNumberFormat="1" applyFont="1" applyFill="1" applyBorder="1" applyAlignment="1">
      <alignment horizontal="left" indent="2"/>
    </xf>
    <xf numFmtId="167" fontId="0" fillId="0" borderId="1" xfId="5" applyNumberFormat="1" applyFont="1" applyFill="1" applyBorder="1"/>
    <xf numFmtId="168" fontId="0" fillId="0" borderId="1" xfId="5" applyNumberFormat="1" applyFont="1" applyFill="1" applyBorder="1"/>
    <xf numFmtId="166" fontId="0" fillId="0" borderId="1" xfId="5" applyNumberFormat="1" applyFont="1" applyFill="1" applyBorder="1"/>
    <xf numFmtId="167" fontId="5" fillId="0" borderId="1" xfId="9" applyNumberFormat="1" applyFont="1" applyFill="1" applyBorder="1" applyAlignment="1">
      <alignment horizontal="left" indent="2"/>
    </xf>
    <xf numFmtId="167" fontId="5" fillId="0" borderId="1" xfId="9" applyNumberFormat="1" applyFont="1" applyFill="1" applyBorder="1" applyAlignment="1">
      <alignment horizontal="left" indent="1"/>
    </xf>
    <xf numFmtId="168" fontId="10" fillId="0" borderId="1" xfId="9" applyNumberFormat="1" applyFont="1" applyFill="1" applyBorder="1"/>
    <xf numFmtId="0" fontId="10" fillId="0" borderId="1" xfId="15" applyBorder="1"/>
    <xf numFmtId="166" fontId="10" fillId="0" borderId="0" xfId="2" applyNumberFormat="1" applyFont="1" applyFill="1" applyBorder="1" applyAlignment="1">
      <alignment horizontal="right"/>
    </xf>
    <xf numFmtId="166" fontId="3" fillId="0" borderId="0" xfId="2" applyNumberFormat="1" applyFont="1" applyFill="1"/>
    <xf numFmtId="167" fontId="3" fillId="0" borderId="0" xfId="5" applyNumberFormat="1" applyFont="1" applyFill="1" applyBorder="1" applyAlignment="1">
      <alignment horizontal="right" vertical="justify"/>
    </xf>
    <xf numFmtId="166" fontId="10" fillId="0" borderId="0" xfId="5" applyNumberFormat="1" applyFont="1" applyFill="1" applyBorder="1" applyAlignment="1">
      <alignment horizontal="right"/>
    </xf>
    <xf numFmtId="166" fontId="3" fillId="0" borderId="0" xfId="5" applyNumberFormat="1" applyFont="1" applyFill="1"/>
    <xf numFmtId="166" fontId="2" fillId="0" borderId="0" xfId="5" applyNumberFormat="1" applyFont="1" applyBorder="1" applyAlignment="1">
      <alignment horizontal="right"/>
    </xf>
    <xf numFmtId="166" fontId="2" fillId="0" borderId="0" xfId="2" applyNumberFormat="1" applyFont="1" applyBorder="1" applyAlignment="1">
      <alignment horizontal="right"/>
    </xf>
    <xf numFmtId="0" fontId="4" fillId="0" borderId="0" xfId="16" applyFont="1" applyAlignment="1">
      <alignment horizontal="left" indent="1"/>
    </xf>
    <xf numFmtId="167" fontId="2" fillId="0" borderId="0" xfId="5" applyNumberFormat="1" applyFont="1" applyFill="1" applyBorder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167" fontId="2" fillId="0" borderId="0" xfId="17" applyNumberFormat="1" applyFont="1" applyFill="1" applyBorder="1" applyAlignment="1">
      <alignment horizontal="left" indent="2"/>
    </xf>
    <xf numFmtId="166" fontId="2" fillId="0" borderId="0" xfId="2" applyNumberFormat="1" applyFont="1" applyFill="1" applyBorder="1" applyAlignment="1">
      <alignment horizontal="right"/>
    </xf>
    <xf numFmtId="167" fontId="2" fillId="0" borderId="0" xfId="2" applyNumberFormat="1" applyFont="1" applyFill="1"/>
    <xf numFmtId="167" fontId="5" fillId="0" borderId="1" xfId="8" applyNumberFormat="1" applyFont="1" applyFill="1" applyBorder="1" applyAlignment="1">
      <alignment horizontal="left" indent="2"/>
    </xf>
    <xf numFmtId="167" fontId="10" fillId="0" borderId="1" xfId="7" applyNumberFormat="1" applyFont="1" applyFill="1" applyBorder="1" applyAlignment="1">
      <alignment horizontal="left" indent="2"/>
    </xf>
    <xf numFmtId="167" fontId="2" fillId="0" borderId="0" xfId="7" applyNumberFormat="1" applyFont="1" applyFill="1" applyBorder="1" applyAlignment="1">
      <alignment horizontal="left" indent="3"/>
    </xf>
    <xf numFmtId="167" fontId="2" fillId="0" borderId="1" xfId="2" applyNumberFormat="1" applyFont="1" applyFill="1" applyBorder="1" applyAlignment="1">
      <alignment horizontal="right"/>
    </xf>
    <xf numFmtId="169" fontId="2" fillId="0" borderId="0" xfId="7" applyNumberFormat="1" applyFont="1" applyBorder="1" applyAlignment="1">
      <alignment horizontal="left" indent="2"/>
    </xf>
    <xf numFmtId="166" fontId="2" fillId="0" borderId="1" xfId="2" applyNumberFormat="1" applyFont="1" applyBorder="1" applyAlignment="1">
      <alignment horizontal="right"/>
    </xf>
    <xf numFmtId="166" fontId="0" fillId="0" borderId="0" xfId="5" applyNumberFormat="1" applyFont="1"/>
    <xf numFmtId="166" fontId="2" fillId="0" borderId="0" xfId="5" applyNumberFormat="1" applyFont="1" applyFill="1" applyBorder="1" applyAlignment="1">
      <alignment horizontal="right"/>
    </xf>
    <xf numFmtId="167" fontId="2" fillId="0" borderId="0" xfId="5" applyNumberFormat="1" applyFont="1" applyFill="1"/>
    <xf numFmtId="0" fontId="10" fillId="0" borderId="1" xfId="13" applyBorder="1"/>
    <xf numFmtId="169" fontId="2" fillId="0" borderId="0" xfId="15" applyNumberFormat="1" applyFont="1" applyAlignment="1">
      <alignment horizontal="left" indent="1"/>
    </xf>
    <xf numFmtId="169" fontId="10" fillId="0" borderId="1" xfId="5" applyNumberFormat="1" applyFont="1" applyBorder="1" applyAlignment="1">
      <alignment horizontal="left" indent="2"/>
    </xf>
    <xf numFmtId="166" fontId="2" fillId="0" borderId="1" xfId="5" applyNumberFormat="1" applyFont="1" applyBorder="1" applyAlignment="1">
      <alignment horizontal="right"/>
    </xf>
    <xf numFmtId="167" fontId="3" fillId="0" borderId="1" xfId="2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/>
    </xf>
    <xf numFmtId="169" fontId="10" fillId="0" borderId="1" xfId="15" applyNumberFormat="1" applyBorder="1" applyAlignment="1">
      <alignment horizontal="center" vertical="center" wrapText="1"/>
    </xf>
    <xf numFmtId="167" fontId="2" fillId="0" borderId="0" xfId="5" applyNumberFormat="1" applyFont="1" applyFill="1" applyBorder="1"/>
    <xf numFmtId="166" fontId="3" fillId="0" borderId="0" xfId="5" applyNumberFormat="1" applyFont="1" applyBorder="1" applyAlignment="1">
      <alignment horizontal="center" vertical="center" wrapText="1"/>
    </xf>
    <xf numFmtId="169" fontId="3" fillId="0" borderId="0" xfId="5" applyNumberFormat="1" applyFont="1" applyBorder="1" applyAlignment="1">
      <alignment horizontal="center" vertical="center" wrapText="1"/>
    </xf>
    <xf numFmtId="165" fontId="10" fillId="0" borderId="0" xfId="2" applyFont="1"/>
    <xf numFmtId="0" fontId="10" fillId="0" borderId="3" xfId="14" applyFont="1" applyBorder="1"/>
    <xf numFmtId="167" fontId="12" fillId="2" borderId="0" xfId="5" applyNumberFormat="1" applyFont="1" applyFill="1" applyBorder="1" applyAlignment="1">
      <alignment horizontal="right"/>
    </xf>
    <xf numFmtId="166" fontId="12" fillId="2" borderId="0" xfId="5" applyNumberFormat="1" applyFont="1" applyFill="1" applyBorder="1" applyAlignment="1">
      <alignment horizontal="right"/>
    </xf>
    <xf numFmtId="167" fontId="12" fillId="2" borderId="0" xfId="2" applyNumberFormat="1" applyFont="1" applyFill="1" applyBorder="1" applyAlignment="1">
      <alignment horizontal="right"/>
    </xf>
    <xf numFmtId="166" fontId="12" fillId="2" borderId="0" xfId="2" applyNumberFormat="1" applyFont="1" applyFill="1" applyBorder="1" applyAlignment="1">
      <alignment horizontal="right"/>
    </xf>
    <xf numFmtId="167" fontId="2" fillId="0" borderId="1" xfId="5" applyNumberFormat="1" applyFont="1" applyFill="1" applyBorder="1" applyAlignment="1">
      <alignment horizontal="right"/>
    </xf>
    <xf numFmtId="167" fontId="2" fillId="0" borderId="1" xfId="2" applyNumberFormat="1" applyFont="1" applyFill="1" applyBorder="1"/>
    <xf numFmtId="166" fontId="5" fillId="0" borderId="1" xfId="2" applyNumberFormat="1" applyFont="1" applyFill="1" applyBorder="1"/>
    <xf numFmtId="167" fontId="5" fillId="0" borderId="1" xfId="2" applyNumberFormat="1" applyFont="1" applyFill="1" applyBorder="1"/>
    <xf numFmtId="167" fontId="3" fillId="3" borderId="0" xfId="2" applyNumberFormat="1" applyFont="1" applyFill="1" applyBorder="1" applyAlignment="1">
      <alignment horizontal="center" vertical="center" wrapText="1"/>
    </xf>
    <xf numFmtId="169" fontId="3" fillId="3" borderId="1" xfId="2" applyNumberFormat="1" applyFont="1" applyFill="1" applyBorder="1" applyAlignment="1">
      <alignment horizontal="center"/>
    </xf>
    <xf numFmtId="167" fontId="3" fillId="3" borderId="0" xfId="5" applyNumberFormat="1" applyFont="1" applyFill="1" applyBorder="1" applyAlignment="1">
      <alignment horizontal="center" vertical="center" wrapText="1"/>
    </xf>
    <xf numFmtId="167" fontId="3" fillId="3" borderId="1" xfId="5" applyNumberFormat="1" applyFont="1" applyFill="1" applyBorder="1" applyAlignment="1">
      <alignment horizontal="center" vertical="center" wrapText="1"/>
    </xf>
    <xf numFmtId="169" fontId="3" fillId="3" borderId="1" xfId="5" applyNumberFormat="1" applyFont="1" applyFill="1" applyBorder="1" applyAlignment="1">
      <alignment horizontal="center"/>
    </xf>
    <xf numFmtId="0" fontId="4" fillId="0" borderId="0" xfId="23" applyFont="1" applyAlignment="1">
      <alignment horizontal="left" indent="1"/>
    </xf>
    <xf numFmtId="169" fontId="2" fillId="0" borderId="1" xfId="2" applyNumberFormat="1" applyFont="1" applyBorder="1" applyAlignment="1">
      <alignment horizontal="left" indent="2"/>
    </xf>
    <xf numFmtId="0" fontId="3" fillId="0" borderId="0" xfId="0" applyFont="1" applyAlignment="1">
      <alignment horizontal="center"/>
    </xf>
    <xf numFmtId="166" fontId="3" fillId="0" borderId="2" xfId="2" applyNumberFormat="1" applyFont="1" applyBorder="1" applyAlignment="1">
      <alignment horizontal="center" vertical="center"/>
    </xf>
    <xf numFmtId="166" fontId="3" fillId="0" borderId="0" xfId="2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166" fontId="6" fillId="0" borderId="2" xfId="2" applyNumberFormat="1" applyFont="1" applyBorder="1" applyAlignment="1">
      <alignment horizontal="center"/>
    </xf>
    <xf numFmtId="0" fontId="0" fillId="0" borderId="2" xfId="0" applyBorder="1"/>
    <xf numFmtId="0" fontId="0" fillId="0" borderId="0" xfId="0"/>
    <xf numFmtId="166" fontId="6" fillId="0" borderId="2" xfId="2" applyNumberFormat="1" applyFont="1" applyBorder="1" applyAlignment="1">
      <alignment horizontal="center" wrapText="1"/>
    </xf>
    <xf numFmtId="166" fontId="3" fillId="0" borderId="3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7" fontId="6" fillId="0" borderId="2" xfId="7" applyNumberFormat="1" applyFont="1" applyFill="1" applyBorder="1" applyAlignment="1">
      <alignment horizontal="center" wrapText="1"/>
    </xf>
    <xf numFmtId="167" fontId="6" fillId="0" borderId="0" xfId="7" applyNumberFormat="1" applyFont="1" applyFill="1" applyBorder="1" applyAlignment="1">
      <alignment horizontal="center" wrapText="1"/>
    </xf>
    <xf numFmtId="0" fontId="3" fillId="0" borderId="0" xfId="1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12" applyFont="1" applyBorder="1" applyAlignment="1">
      <alignment horizontal="center"/>
    </xf>
    <xf numFmtId="0" fontId="3" fillId="0" borderId="3" xfId="12" applyFont="1" applyBorder="1" applyAlignment="1">
      <alignment horizontal="center"/>
    </xf>
    <xf numFmtId="167" fontId="3" fillId="0" borderId="2" xfId="7" applyNumberFormat="1" applyFont="1" applyFill="1" applyBorder="1" applyAlignment="1">
      <alignment horizontal="center" vertical="center"/>
    </xf>
    <xf numFmtId="167" fontId="3" fillId="0" borderId="0" xfId="7" applyNumberFormat="1" applyFont="1" applyFill="1" applyBorder="1" applyAlignment="1">
      <alignment horizontal="center" vertical="center"/>
    </xf>
    <xf numFmtId="167" fontId="3" fillId="0" borderId="1" xfId="7" applyNumberFormat="1" applyFont="1" applyFill="1" applyBorder="1" applyAlignment="1">
      <alignment horizontal="center" vertical="center"/>
    </xf>
    <xf numFmtId="0" fontId="7" fillId="0" borderId="2" xfId="12" applyFont="1" applyBorder="1" applyAlignment="1">
      <alignment horizontal="center"/>
    </xf>
    <xf numFmtId="0" fontId="7" fillId="0" borderId="0" xfId="12" applyFont="1" applyAlignment="1">
      <alignment horizontal="center"/>
    </xf>
    <xf numFmtId="167" fontId="6" fillId="0" borderId="0" xfId="7" applyNumberFormat="1" applyFont="1" applyFill="1" applyBorder="1" applyAlignment="1">
      <alignment horizontal="center"/>
    </xf>
    <xf numFmtId="0" fontId="3" fillId="0" borderId="0" xfId="14" applyFont="1" applyAlignment="1">
      <alignment horizontal="center"/>
    </xf>
    <xf numFmtId="167" fontId="3" fillId="0" borderId="2" xfId="2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7" fontId="3" fillId="0" borderId="3" xfId="2" applyNumberFormat="1" applyFont="1" applyBorder="1" applyAlignment="1">
      <alignment horizontal="center"/>
    </xf>
    <xf numFmtId="167" fontId="3" fillId="0" borderId="1" xfId="2" applyNumberFormat="1" applyFont="1" applyBorder="1" applyAlignment="1">
      <alignment horizontal="center"/>
    </xf>
    <xf numFmtId="167" fontId="3" fillId="0" borderId="0" xfId="2" applyNumberFormat="1" applyFont="1" applyBorder="1" applyAlignment="1">
      <alignment horizontal="center" vertical="center" wrapText="1"/>
    </xf>
    <xf numFmtId="167" fontId="3" fillId="3" borderId="0" xfId="2" applyNumberFormat="1" applyFont="1" applyFill="1" applyBorder="1" applyAlignment="1">
      <alignment horizontal="center" vertical="center" wrapText="1"/>
    </xf>
    <xf numFmtId="0" fontId="3" fillId="3" borderId="0" xfId="14" applyFont="1" applyFill="1" applyAlignment="1">
      <alignment horizontal="center" vertical="center" wrapText="1"/>
    </xf>
    <xf numFmtId="169" fontId="3" fillId="0" borderId="0" xfId="14" applyNumberFormat="1" applyFont="1" applyAlignment="1">
      <alignment horizontal="center"/>
    </xf>
    <xf numFmtId="169" fontId="3" fillId="0" borderId="2" xfId="2" applyNumberFormat="1" applyFont="1" applyBorder="1" applyAlignment="1">
      <alignment horizontal="center" vertical="center" wrapText="1"/>
    </xf>
    <xf numFmtId="169" fontId="10" fillId="0" borderId="1" xfId="14" applyNumberFormat="1" applyFont="1" applyBorder="1" applyAlignment="1">
      <alignment horizontal="center" vertical="center" wrapText="1"/>
    </xf>
    <xf numFmtId="169" fontId="3" fillId="3" borderId="2" xfId="2" applyNumberFormat="1" applyFont="1" applyFill="1" applyBorder="1" applyAlignment="1">
      <alignment horizontal="center" vertical="center" wrapText="1"/>
    </xf>
    <xf numFmtId="169" fontId="10" fillId="3" borderId="1" xfId="14" applyNumberFormat="1" applyFont="1" applyFill="1" applyBorder="1" applyAlignment="1">
      <alignment horizontal="center" vertical="center" wrapText="1"/>
    </xf>
    <xf numFmtId="169" fontId="3" fillId="0" borderId="3" xfId="2" applyNumberFormat="1" applyFont="1" applyBorder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3" fillId="0" borderId="0" xfId="5" applyNumberFormat="1" applyFont="1" applyBorder="1" applyAlignment="1">
      <alignment horizontal="center" vertical="center"/>
    </xf>
    <xf numFmtId="166" fontId="3" fillId="0" borderId="1" xfId="5" applyNumberFormat="1" applyFont="1" applyBorder="1" applyAlignment="1">
      <alignment horizontal="center" vertical="center"/>
    </xf>
    <xf numFmtId="166" fontId="6" fillId="0" borderId="2" xfId="5" applyNumberFormat="1" applyFont="1" applyBorder="1" applyAlignment="1">
      <alignment horizontal="center"/>
    </xf>
    <xf numFmtId="166" fontId="6" fillId="0" borderId="2" xfId="5" applyNumberFormat="1" applyFont="1" applyBorder="1" applyAlignment="1">
      <alignment horizontal="center" wrapText="1"/>
    </xf>
    <xf numFmtId="0" fontId="7" fillId="0" borderId="2" xfId="13" applyFont="1" applyBorder="1" applyAlignment="1">
      <alignment horizontal="center"/>
    </xf>
    <xf numFmtId="0" fontId="7" fillId="0" borderId="0" xfId="13" applyFont="1" applyAlignment="1">
      <alignment horizontal="center"/>
    </xf>
    <xf numFmtId="167" fontId="6" fillId="0" borderId="2" xfId="9" applyNumberFormat="1" applyFont="1" applyFill="1" applyBorder="1" applyAlignment="1">
      <alignment horizontal="center" wrapText="1"/>
    </xf>
    <xf numFmtId="167" fontId="6" fillId="0" borderId="0" xfId="9" applyNumberFormat="1" applyFont="1" applyFill="1" applyBorder="1" applyAlignment="1">
      <alignment horizontal="center" wrapText="1"/>
    </xf>
    <xf numFmtId="0" fontId="3" fillId="0" borderId="0" xfId="13" applyFont="1" applyAlignment="1">
      <alignment horizontal="center"/>
    </xf>
    <xf numFmtId="167" fontId="3" fillId="0" borderId="2" xfId="9" applyNumberFormat="1" applyFont="1" applyFill="1" applyBorder="1" applyAlignment="1">
      <alignment horizontal="center" vertical="center"/>
    </xf>
    <xf numFmtId="167" fontId="3" fillId="0" borderId="0" xfId="9" applyNumberFormat="1" applyFont="1" applyFill="1" applyBorder="1" applyAlignment="1">
      <alignment horizontal="center" vertical="center"/>
    </xf>
    <xf numFmtId="167" fontId="3" fillId="0" borderId="1" xfId="9" applyNumberFormat="1" applyFont="1" applyFill="1" applyBorder="1" applyAlignment="1">
      <alignment horizontal="center" vertical="center"/>
    </xf>
    <xf numFmtId="0" fontId="3" fillId="0" borderId="3" xfId="13" applyFont="1" applyBorder="1" applyAlignment="1">
      <alignment horizontal="center"/>
    </xf>
    <xf numFmtId="167" fontId="6" fillId="0" borderId="0" xfId="9" applyNumberFormat="1" applyFont="1" applyFill="1" applyBorder="1" applyAlignment="1">
      <alignment horizontal="center"/>
    </xf>
    <xf numFmtId="0" fontId="3" fillId="0" borderId="1" xfId="13" applyFont="1" applyBorder="1" applyAlignment="1">
      <alignment horizontal="center"/>
    </xf>
    <xf numFmtId="0" fontId="3" fillId="0" borderId="0" xfId="15" applyFont="1" applyAlignment="1">
      <alignment horizontal="center"/>
    </xf>
    <xf numFmtId="167" fontId="3" fillId="0" borderId="2" xfId="5" applyNumberFormat="1" applyFont="1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/>
    </xf>
    <xf numFmtId="167" fontId="3" fillId="3" borderId="0" xfId="5" applyNumberFormat="1" applyFont="1" applyFill="1" applyBorder="1" applyAlignment="1">
      <alignment horizontal="center" vertical="center" wrapText="1"/>
    </xf>
    <xf numFmtId="167" fontId="3" fillId="3" borderId="1" xfId="5" applyNumberFormat="1" applyFont="1" applyFill="1" applyBorder="1" applyAlignment="1">
      <alignment horizontal="center" vertical="center" wrapText="1"/>
    </xf>
    <xf numFmtId="0" fontId="3" fillId="3" borderId="0" xfId="15" applyFont="1" applyFill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/>
    </xf>
    <xf numFmtId="169" fontId="3" fillId="0" borderId="2" xfId="5" applyNumberFormat="1" applyFont="1" applyBorder="1" applyAlignment="1">
      <alignment horizontal="center" vertical="center" wrapText="1"/>
    </xf>
    <xf numFmtId="169" fontId="10" fillId="0" borderId="1" xfId="15" applyNumberFormat="1" applyBorder="1" applyAlignment="1">
      <alignment horizontal="center" vertical="center" wrapText="1"/>
    </xf>
    <xf numFmtId="169" fontId="3" fillId="3" borderId="2" xfId="5" applyNumberFormat="1" applyFont="1" applyFill="1" applyBorder="1" applyAlignment="1">
      <alignment horizontal="center" vertical="center" wrapText="1"/>
    </xf>
    <xf numFmtId="169" fontId="10" fillId="3" borderId="1" xfId="15" applyNumberFormat="1" applyFill="1" applyBorder="1" applyAlignment="1">
      <alignment horizontal="center" vertical="center" wrapText="1"/>
    </xf>
    <xf numFmtId="169" fontId="3" fillId="0" borderId="3" xfId="5" applyNumberFormat="1" applyFont="1" applyBorder="1" applyAlignment="1">
      <alignment horizontal="center"/>
    </xf>
  </cellXfs>
  <cellStyles count="24">
    <cellStyle name="Euro" xfId="1" xr:uid="{00000000-0005-0000-0000-000000000000}"/>
    <cellStyle name="Millares" xfId="2" builtinId="3"/>
    <cellStyle name="Millares [0] 2" xfId="3" xr:uid="{00000000-0005-0000-0000-000002000000}"/>
    <cellStyle name="Millares 2" xfId="4" xr:uid="{00000000-0005-0000-0000-000003000000}"/>
    <cellStyle name="Millares 3" xfId="5" xr:uid="{00000000-0005-0000-0000-000004000000}"/>
    <cellStyle name="Millares 6" xfId="6" xr:uid="{00000000-0005-0000-0000-000005000000}"/>
    <cellStyle name="Millares_05. Mercado Laboral" xfId="7" xr:uid="{00000000-0005-0000-0000-000006000000}"/>
    <cellStyle name="Millares_05. Mercado Laboral 10" xfId="8" xr:uid="{00000000-0005-0000-0000-000007000000}"/>
    <cellStyle name="Millares_05. Mercado Laboral 15" xfId="17" xr:uid="{00000000-0005-0000-0000-000008000000}"/>
    <cellStyle name="Millares_05. Mercado Laboral 2" xfId="9" xr:uid="{00000000-0005-0000-0000-000009000000}"/>
    <cellStyle name="Millares_cruces de mercado laboral" xfId="10" xr:uid="{00000000-0005-0000-0000-00000A000000}"/>
    <cellStyle name="Normal" xfId="0" builtinId="0"/>
    <cellStyle name="Normal 2" xfId="11" xr:uid="{00000000-0005-0000-0000-00000C000000}"/>
    <cellStyle name="Normal_05. Mercado Laboral" xfId="12" xr:uid="{00000000-0005-0000-0000-00000D000000}"/>
    <cellStyle name="Normal_05. Mercado Laboral 2" xfId="13" xr:uid="{00000000-0005-0000-0000-00000E000000}"/>
    <cellStyle name="Normal_Mercado Laboral" xfId="14" xr:uid="{00000000-0005-0000-0000-00000F000000}"/>
    <cellStyle name="Normal_Mercado Laboral 17" xfId="16" xr:uid="{00000000-0005-0000-0000-000010000000}"/>
    <cellStyle name="Normal_Mercado Laboral 2" xfId="15" xr:uid="{00000000-0005-0000-0000-000011000000}"/>
    <cellStyle name="Normal_Mercado Laboral 2 2" xfId="23" xr:uid="{7862835E-CED9-4F16-A196-322C84DC926E}"/>
    <cellStyle name="style1726582275199" xfId="18" xr:uid="{A005A2F9-CC4B-4EE9-B202-68E0FB970C5C}"/>
    <cellStyle name="style1726582275284" xfId="19" xr:uid="{27960F3D-28FC-43A9-AFBE-2241516C548B}"/>
    <cellStyle name="style1726582275362" xfId="20" xr:uid="{08D697E1-D419-4DA2-AEEC-B31DAE6EBA30}"/>
    <cellStyle name="style1726582275409" xfId="21" xr:uid="{15532AE0-D5FA-4FC2-B1F5-3D4479F86F6D}"/>
    <cellStyle name="style1726582276268" xfId="22" xr:uid="{719CA05A-A331-44AC-8D3C-4B8E15381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0</xdr:rowOff>
    </xdr:from>
    <xdr:to>
      <xdr:col>9</xdr:col>
      <xdr:colOff>666750</xdr:colOff>
      <xdr:row>12</xdr:row>
      <xdr:rowOff>76200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4375" y="0"/>
          <a:ext cx="7524750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 Laboral por Género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L6"/>
  <sheetViews>
    <sheetView workbookViewId="0">
      <selection activeCell="B18" sqref="B18"/>
    </sheetView>
  </sheetViews>
  <sheetFormatPr baseColWidth="10" defaultRowHeight="10.199999999999999" x14ac:dyDescent="0.2"/>
  <cols>
    <col min="1" max="1" width="17.7109375" customWidth="1"/>
    <col min="2" max="2" width="27" bestFit="1" customWidth="1"/>
    <col min="3" max="4" width="12.140625" bestFit="1" customWidth="1"/>
    <col min="5" max="5" width="13" bestFit="1" customWidth="1"/>
    <col min="6" max="6" width="12.140625" bestFit="1" customWidth="1"/>
    <col min="7" max="7" width="13" bestFit="1" customWidth="1"/>
    <col min="8" max="8" width="12.140625" bestFit="1" customWidth="1"/>
    <col min="9" max="9" width="13" bestFit="1" customWidth="1"/>
    <col min="10" max="12" width="12.1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7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R55"/>
  <sheetViews>
    <sheetView topLeftCell="A14" workbookViewId="0">
      <selection activeCell="A50" sqref="A50"/>
    </sheetView>
  </sheetViews>
  <sheetFormatPr baseColWidth="10" defaultRowHeight="10.199999999999999" x14ac:dyDescent="0.2"/>
  <cols>
    <col min="1" max="1" width="35.140625" customWidth="1"/>
    <col min="2" max="2" width="11.7109375" customWidth="1"/>
    <col min="3" max="3" width="7" style="17" customWidth="1"/>
    <col min="4" max="4" width="6.42578125" bestFit="1" customWidth="1"/>
    <col min="5" max="5" width="11.7109375" customWidth="1"/>
    <col min="6" max="6" width="7.28515625" style="17" customWidth="1"/>
    <col min="7" max="7" width="10.42578125" bestFit="1" customWidth="1"/>
    <col min="8" max="8" width="13" bestFit="1" customWidth="1"/>
    <col min="9" max="9" width="6.7109375" style="17" customWidth="1"/>
    <col min="10" max="10" width="6.42578125" bestFit="1" customWidth="1"/>
    <col min="11" max="11" width="11" bestFit="1" customWidth="1"/>
    <col min="12" max="12" width="8.7109375" style="17" bestFit="1" customWidth="1"/>
    <col min="13" max="13" width="6.42578125" bestFit="1" customWidth="1"/>
    <col min="14" max="14" width="9.7109375" bestFit="1" customWidth="1"/>
    <col min="15" max="15" width="7.28515625" style="17" customWidth="1"/>
    <col min="16" max="16" width="6.140625" customWidth="1"/>
    <col min="17" max="17" width="7.140625" bestFit="1" customWidth="1"/>
    <col min="18" max="18" width="6.7109375" bestFit="1" customWidth="1"/>
  </cols>
  <sheetData>
    <row r="1" spans="1:18" x14ac:dyDescent="0.2">
      <c r="A1" s="263" t="s">
        <v>129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x14ac:dyDescent="0.2">
      <c r="A2" s="263" t="s">
        <v>128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8" ht="22.8" x14ac:dyDescent="0.4">
      <c r="A3" s="272" t="s">
        <v>72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</row>
    <row r="4" spans="1:18" ht="13.5" customHeight="1" x14ac:dyDescent="0.2">
      <c r="A4" s="264" t="s">
        <v>27</v>
      </c>
      <c r="B4" s="267" t="s">
        <v>19</v>
      </c>
      <c r="C4" s="268"/>
      <c r="D4" s="268"/>
      <c r="E4" s="270" t="s">
        <v>18</v>
      </c>
      <c r="F4" s="268"/>
      <c r="G4" s="268"/>
      <c r="H4" s="271" t="s">
        <v>130</v>
      </c>
      <c r="I4" s="271"/>
      <c r="J4" s="271"/>
      <c r="K4" s="271"/>
      <c r="L4" s="271"/>
      <c r="M4" s="271"/>
      <c r="N4" s="271"/>
      <c r="O4" s="271"/>
      <c r="P4" s="271"/>
      <c r="Q4" s="264" t="s">
        <v>131</v>
      </c>
      <c r="R4" s="264" t="s">
        <v>20</v>
      </c>
    </row>
    <row r="5" spans="1:18" ht="15.75" customHeight="1" x14ac:dyDescent="0.35">
      <c r="A5" s="265"/>
      <c r="B5" s="269"/>
      <c r="C5" s="269"/>
      <c r="D5" s="269"/>
      <c r="E5" s="269"/>
      <c r="F5" s="269"/>
      <c r="G5" s="269"/>
      <c r="H5" s="267" t="s">
        <v>0</v>
      </c>
      <c r="I5" s="267"/>
      <c r="J5" s="267"/>
      <c r="K5" s="267" t="s">
        <v>21</v>
      </c>
      <c r="L5" s="267"/>
      <c r="M5" s="267"/>
      <c r="N5" s="267" t="s">
        <v>22</v>
      </c>
      <c r="O5" s="267"/>
      <c r="P5" s="267"/>
      <c r="Q5" s="265"/>
      <c r="R5" s="265"/>
    </row>
    <row r="6" spans="1:18" x14ac:dyDescent="0.2">
      <c r="A6" s="266"/>
      <c r="B6" s="10" t="s">
        <v>4</v>
      </c>
      <c r="C6" s="20" t="s">
        <v>55</v>
      </c>
      <c r="D6" s="10" t="s">
        <v>23</v>
      </c>
      <c r="E6" s="10" t="s">
        <v>4</v>
      </c>
      <c r="F6" s="20" t="s">
        <v>55</v>
      </c>
      <c r="G6" s="10" t="s">
        <v>23</v>
      </c>
      <c r="H6" s="10" t="s">
        <v>4</v>
      </c>
      <c r="I6" s="20" t="s">
        <v>55</v>
      </c>
      <c r="J6" s="10" t="s">
        <v>23</v>
      </c>
      <c r="K6" s="10" t="s">
        <v>4</v>
      </c>
      <c r="L6" s="20" t="s">
        <v>55</v>
      </c>
      <c r="M6" s="10" t="s">
        <v>23</v>
      </c>
      <c r="N6" s="10" t="s">
        <v>4</v>
      </c>
      <c r="O6" s="20" t="s">
        <v>55</v>
      </c>
      <c r="P6" s="10" t="s">
        <v>23</v>
      </c>
      <c r="Q6" s="266"/>
      <c r="R6" s="266"/>
    </row>
    <row r="7" spans="1:18" x14ac:dyDescent="0.2">
      <c r="A7" s="11"/>
      <c r="B7" s="1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2" customHeight="1" x14ac:dyDescent="0.2">
      <c r="A8" s="190" t="s">
        <v>49</v>
      </c>
      <c r="B8" s="60">
        <v>4617354.8952357462</v>
      </c>
      <c r="C8" s="59">
        <f>SUM(C11,C15)</f>
        <v>99.999999999997371</v>
      </c>
      <c r="D8" s="59">
        <v>6.3092972184026577</v>
      </c>
      <c r="E8" s="60">
        <v>3176445.3943070914</v>
      </c>
      <c r="F8" s="59">
        <f>SUM(F11,F15)</f>
        <v>99.999999999998778</v>
      </c>
      <c r="G8" s="59">
        <v>7.2277404012483739</v>
      </c>
      <c r="H8" s="60">
        <v>2347645.6658693776</v>
      </c>
      <c r="I8" s="59">
        <f>SUM(I11,I15)</f>
        <v>99.999999999998352</v>
      </c>
      <c r="J8" s="59">
        <v>7.2927240330663077</v>
      </c>
      <c r="K8" s="60">
        <v>2245198.4438288854</v>
      </c>
      <c r="L8" s="59">
        <f>SUM(L11,L15)</f>
        <v>99.999999999999403</v>
      </c>
      <c r="M8" s="59">
        <v>7.2643628617131668</v>
      </c>
      <c r="N8" s="60">
        <v>102447.22204047073</v>
      </c>
      <c r="O8" s="59">
        <f>SUM(O11,O15)</f>
        <v>99.999999999999886</v>
      </c>
      <c r="P8" s="59">
        <v>7.8754628998763154</v>
      </c>
      <c r="Q8" s="59">
        <f>IF(ISNUMBER(N8/H8*100),N8/H8*100,0)</f>
        <v>4.3638281334305447</v>
      </c>
      <c r="R8" s="59">
        <v>2.4189324196656936</v>
      </c>
    </row>
    <row r="9" spans="1:18" ht="12" customHeight="1" x14ac:dyDescent="0.2">
      <c r="A9" s="189"/>
      <c r="B9" s="60"/>
      <c r="C9" s="59"/>
      <c r="D9" s="59"/>
      <c r="E9" s="60"/>
      <c r="F9" s="59"/>
      <c r="G9" s="59"/>
      <c r="H9" s="60"/>
      <c r="I9" s="59"/>
      <c r="J9" s="59"/>
      <c r="K9" s="60"/>
      <c r="L9" s="59"/>
      <c r="M9" s="59"/>
      <c r="N9" s="60"/>
      <c r="O9" s="59"/>
      <c r="P9" s="59"/>
      <c r="Q9" s="59"/>
      <c r="R9" s="59"/>
    </row>
    <row r="10" spans="1:18" x14ac:dyDescent="0.2">
      <c r="A10" s="190" t="s">
        <v>29</v>
      </c>
      <c r="B10" s="68"/>
      <c r="C10" s="59"/>
      <c r="D10" s="215"/>
      <c r="E10" s="68"/>
      <c r="F10" s="59"/>
      <c r="G10" s="215"/>
      <c r="H10" s="68"/>
      <c r="I10" s="59"/>
      <c r="J10" s="215"/>
      <c r="K10" s="68"/>
      <c r="L10" s="59"/>
      <c r="M10" s="215"/>
      <c r="N10" s="68"/>
      <c r="O10" s="59"/>
      <c r="P10" s="215"/>
      <c r="Q10" s="59"/>
      <c r="R10" s="215"/>
    </row>
    <row r="11" spans="1:18" x14ac:dyDescent="0.2">
      <c r="A11" s="188" t="s">
        <v>45</v>
      </c>
      <c r="B11" s="223">
        <v>2502145.6294686268</v>
      </c>
      <c r="C11" s="61">
        <f>IF(ISNUMBER(B11/B$8*100),B11/B$8*100,0)</f>
        <v>54.190021911687516</v>
      </c>
      <c r="D11" s="225">
        <v>7.1519530385513335</v>
      </c>
      <c r="E11" s="223">
        <v>1759102.279752027</v>
      </c>
      <c r="F11" s="61">
        <f>IF(ISNUMBER(E11/E$8*100),E11/E$8*100,0)</f>
        <v>55.379585082896</v>
      </c>
      <c r="G11" s="225">
        <v>8.161122007654722</v>
      </c>
      <c r="H11" s="223">
        <v>1274724.7756368332</v>
      </c>
      <c r="I11" s="61">
        <f>IF(ISNUMBER(H11/H$8*100),H11/H$8*100,0)</f>
        <v>54.29800562193352</v>
      </c>
      <c r="J11" s="225">
        <v>8.3099311901046864</v>
      </c>
      <c r="K11" s="223">
        <v>1211430.9892179673</v>
      </c>
      <c r="L11" s="61">
        <f>IF(ISNUMBER(K11/K$8*100),K11/K$8*100,0)</f>
        <v>53.956521863253826</v>
      </c>
      <c r="M11" s="225">
        <v>8.2916336071870678</v>
      </c>
      <c r="N11" s="223">
        <v>63293.786418866301</v>
      </c>
      <c r="O11" s="61">
        <f>IF(ISNUMBER(N11/N$8*100),N11/N$8*100,0)</f>
        <v>61.781847431512325</v>
      </c>
      <c r="P11" s="225">
        <v>8.6481893254847506</v>
      </c>
      <c r="Q11" s="62">
        <f>IF(ISNUMBER(N11/H11*100),N11/H11*100,0)</f>
        <v>4.9652903613837491</v>
      </c>
      <c r="R11" s="225">
        <v>2.5852599873367552</v>
      </c>
    </row>
    <row r="12" spans="1:18" x14ac:dyDescent="0.2">
      <c r="A12" s="187" t="s">
        <v>42</v>
      </c>
      <c r="B12" s="223">
        <v>521960.51132537174</v>
      </c>
      <c r="C12" s="61">
        <f>IF(ISNUMBER(B12/B$8*100),B12/B$8*100,0)</f>
        <v>11.304318666601482</v>
      </c>
      <c r="D12" s="225">
        <v>8.4501246060008874</v>
      </c>
      <c r="E12" s="223">
        <v>399416.79474713054</v>
      </c>
      <c r="F12" s="61">
        <f>IF(ISNUMBER(E12/E$8*100),E12/E$8*100,0)</f>
        <v>12.574332159557214</v>
      </c>
      <c r="G12" s="225">
        <v>9.4958827811519377</v>
      </c>
      <c r="H12" s="223">
        <v>286596.46262808639</v>
      </c>
      <c r="I12" s="61">
        <f>IF(ISNUMBER(H12/H$8*100),H12/H$8*100,0)</f>
        <v>12.207824493904377</v>
      </c>
      <c r="J12" s="225">
        <v>9.6214758418302484</v>
      </c>
      <c r="K12" s="223">
        <v>266086.60640528577</v>
      </c>
      <c r="L12" s="61">
        <f>IF(ISNUMBER(K12/K$8*100),K12/K$8*100,0)</f>
        <v>11.851362499232392</v>
      </c>
      <c r="M12" s="225">
        <v>9.63735817494182</v>
      </c>
      <c r="N12" s="223">
        <v>20509.856222800583</v>
      </c>
      <c r="O12" s="61">
        <f>IF(ISNUMBER(N12/N$8*100),N12/N$8*100,0)</f>
        <v>20.019924224688467</v>
      </c>
      <c r="P12" s="225">
        <v>9.4216239576977827</v>
      </c>
      <c r="Q12" s="62">
        <f>IF(ISNUMBER(N12/H12*100),N12/H12*100,0)</f>
        <v>7.1563535832666698</v>
      </c>
      <c r="R12" s="225">
        <v>2.9168312756186876</v>
      </c>
    </row>
    <row r="13" spans="1:18" x14ac:dyDescent="0.2">
      <c r="A13" s="187" t="s">
        <v>43</v>
      </c>
      <c r="B13" s="223">
        <v>313669.04438100592</v>
      </c>
      <c r="C13" s="61">
        <f t="shared" ref="C13:C15" si="0">IF(ISNUMBER(B13/B$8*100),B13/B$8*100,0)</f>
        <v>6.7932626254190289</v>
      </c>
      <c r="D13" s="225">
        <v>7.7113271700340054</v>
      </c>
      <c r="E13" s="223">
        <v>227946.78412640281</v>
      </c>
      <c r="F13" s="61">
        <f t="shared" ref="F13:F15" si="1">IF(ISNUMBER(E13/E$8*100),E13/E$8*100,0)</f>
        <v>7.1761593803858545</v>
      </c>
      <c r="G13" s="225">
        <v>8.689201590700522</v>
      </c>
      <c r="H13" s="223">
        <v>166359.30168054183</v>
      </c>
      <c r="I13" s="61">
        <f t="shared" ref="I13:I15" si="2">IF(ISNUMBER(H13/H$8*100),H13/H$8*100,0)</f>
        <v>7.0862185081467928</v>
      </c>
      <c r="J13" s="225">
        <v>8.9737792996462264</v>
      </c>
      <c r="K13" s="223">
        <v>162024.70766858387</v>
      </c>
      <c r="L13" s="61">
        <f t="shared" ref="L13:L15" si="3">IF(ISNUMBER(K13/K$8*100),K13/K$8*100,0)</f>
        <v>7.2164983061484946</v>
      </c>
      <c r="M13" s="225">
        <v>9.0363448973242093</v>
      </c>
      <c r="N13" s="223">
        <v>4334.5940119579336</v>
      </c>
      <c r="O13" s="61">
        <f t="shared" ref="O13:O15" si="4">IF(ISNUMBER(N13/N$8*100),N13/N$8*100,0)</f>
        <v>4.231050804135613</v>
      </c>
      <c r="P13" s="225">
        <v>6.7317073170731714</v>
      </c>
      <c r="Q13" s="62">
        <f t="shared" ref="Q13:Q15" si="5">IF(ISNUMBER(N13/H13*100),N13/H13*100,0)</f>
        <v>2.6055615575266198</v>
      </c>
      <c r="R13" s="225">
        <v>1.7508702754464036</v>
      </c>
    </row>
    <row r="14" spans="1:18" x14ac:dyDescent="0.2">
      <c r="A14" s="187" t="s">
        <v>60</v>
      </c>
      <c r="B14" s="223">
        <v>1666516.0737621801</v>
      </c>
      <c r="C14" s="61">
        <f t="shared" si="0"/>
        <v>36.092440619665503</v>
      </c>
      <c r="D14" s="225">
        <v>6.5968828387596972</v>
      </c>
      <c r="E14" s="223">
        <v>1131738.7008784907</v>
      </c>
      <c r="F14" s="61">
        <f t="shared" si="1"/>
        <v>35.629093542952837</v>
      </c>
      <c r="G14" s="225">
        <v>7.555257318922699</v>
      </c>
      <c r="H14" s="223">
        <v>821769.01132819836</v>
      </c>
      <c r="I14" s="61">
        <f t="shared" si="2"/>
        <v>35.003962619882067</v>
      </c>
      <c r="J14" s="225">
        <v>7.6959896012685149</v>
      </c>
      <c r="K14" s="223">
        <v>783319.67514408927</v>
      </c>
      <c r="L14" s="61">
        <f t="shared" si="3"/>
        <v>34.888661057872568</v>
      </c>
      <c r="M14" s="225">
        <v>7.6576896479047347</v>
      </c>
      <c r="N14" s="223">
        <v>38449.336184107837</v>
      </c>
      <c r="O14" s="61">
        <f t="shared" si="4"/>
        <v>37.530872402688303</v>
      </c>
      <c r="P14" s="225">
        <v>8.4496998991554708</v>
      </c>
      <c r="Q14" s="62">
        <f t="shared" si="5"/>
        <v>4.6788496103014925</v>
      </c>
      <c r="R14" s="225">
        <v>2.5047942451700651</v>
      </c>
    </row>
    <row r="15" spans="1:18" x14ac:dyDescent="0.2">
      <c r="A15" s="188" t="s">
        <v>44</v>
      </c>
      <c r="B15" s="223">
        <v>2115209.2657669978</v>
      </c>
      <c r="C15" s="61">
        <f t="shared" si="0"/>
        <v>45.809978088309855</v>
      </c>
      <c r="D15" s="225">
        <v>5.2178843074439136</v>
      </c>
      <c r="E15" s="223">
        <v>1417343.1145550255</v>
      </c>
      <c r="F15" s="61">
        <f t="shared" si="1"/>
        <v>44.620414917102771</v>
      </c>
      <c r="G15" s="225">
        <v>5.9358773429375695</v>
      </c>
      <c r="H15" s="223">
        <v>1072920.8902325057</v>
      </c>
      <c r="I15" s="61">
        <f t="shared" si="2"/>
        <v>45.701994378064839</v>
      </c>
      <c r="J15" s="225">
        <v>5.9687572204758625</v>
      </c>
      <c r="K15" s="223">
        <v>1033767.4546109047</v>
      </c>
      <c r="L15" s="61">
        <f t="shared" si="3"/>
        <v>46.04347813674557</v>
      </c>
      <c r="M15" s="225">
        <v>5.9430295127491384</v>
      </c>
      <c r="N15" s="223">
        <v>39153.435621604323</v>
      </c>
      <c r="O15" s="61">
        <f t="shared" si="4"/>
        <v>38.218152568487561</v>
      </c>
      <c r="P15" s="225">
        <v>6.5858608441287094</v>
      </c>
      <c r="Q15" s="62">
        <f t="shared" si="5"/>
        <v>3.6492378867858219</v>
      </c>
      <c r="R15" s="225">
        <v>2.1502197212044138</v>
      </c>
    </row>
    <row r="16" spans="1:18" x14ac:dyDescent="0.2">
      <c r="B16" s="70"/>
      <c r="C16" s="61"/>
      <c r="D16" s="71"/>
      <c r="E16" s="70"/>
      <c r="F16" s="61"/>
      <c r="G16" s="71"/>
      <c r="H16" s="70"/>
      <c r="I16" s="61"/>
      <c r="J16" s="71"/>
      <c r="K16" s="70"/>
      <c r="L16" s="61"/>
      <c r="M16" s="71"/>
      <c r="N16" s="70"/>
      <c r="O16" s="61"/>
      <c r="P16" s="71"/>
      <c r="Q16" s="61"/>
      <c r="R16" s="71"/>
    </row>
    <row r="17" spans="1:18" x14ac:dyDescent="0.2">
      <c r="A17" s="190" t="s">
        <v>150</v>
      </c>
      <c r="B17" s="68"/>
      <c r="C17" s="59"/>
      <c r="D17" s="215"/>
      <c r="E17" s="68"/>
      <c r="F17" s="59"/>
      <c r="G17" s="215"/>
      <c r="H17" s="68"/>
      <c r="I17" s="59"/>
      <c r="J17" s="215"/>
      <c r="K17" s="68"/>
      <c r="L17" s="59"/>
      <c r="M17" s="215"/>
      <c r="N17" s="68"/>
      <c r="O17" s="59"/>
      <c r="P17" s="215"/>
      <c r="Q17" s="59"/>
      <c r="R17" s="215"/>
    </row>
    <row r="18" spans="1:18" x14ac:dyDescent="0.2">
      <c r="A18" s="187" t="s">
        <v>30</v>
      </c>
      <c r="B18" s="223">
        <v>624229.86777511658</v>
      </c>
      <c r="C18" s="61">
        <f t="shared" ref="C18" si="6">IF(ISNUMBER(B18/B$8*100),B18/B$8*100,0)</f>
        <v>13.519209199604864</v>
      </c>
      <c r="D18" s="225">
        <v>0</v>
      </c>
      <c r="E18" s="223">
        <v>348840.01066126558</v>
      </c>
      <c r="F18" s="61">
        <f t="shared" ref="F18" si="7">IF(ISNUMBER(E18/E$8*100),E18/E$8*100,0)</f>
        <v>10.982087439200615</v>
      </c>
      <c r="G18" s="225">
        <v>0</v>
      </c>
      <c r="H18" s="223">
        <v>215592.69046292393</v>
      </c>
      <c r="I18" s="61">
        <f t="shared" ref="I18" si="8">IF(ISNUMBER(H18/H$8*100),H18/H$8*100,0)</f>
        <v>9.1833573352768241</v>
      </c>
      <c r="J18" s="225">
        <v>0</v>
      </c>
      <c r="K18" s="223">
        <v>211628.49891103705</v>
      </c>
      <c r="L18" s="61">
        <f t="shared" ref="L18" si="9">IF(ISNUMBER(K18/K$8*100),K18/K$8*100,0)</f>
        <v>9.4258260107348448</v>
      </c>
      <c r="M18" s="225">
        <v>0</v>
      </c>
      <c r="N18" s="223">
        <v>3964.1915518869109</v>
      </c>
      <c r="O18" s="61">
        <f t="shared" ref="O18" si="10">IF(ISNUMBER(N18/N$8*100),N18/N$8*100,0)</f>
        <v>3.8694963835338525</v>
      </c>
      <c r="P18" s="225">
        <v>0</v>
      </c>
      <c r="Q18" s="62">
        <f t="shared" ref="Q18" si="11">IF(ISNUMBER(N18/H18*100),N18/H18*100,0)</f>
        <v>1.8387411666763553</v>
      </c>
      <c r="R18" s="225">
        <v>1.9419234121205515</v>
      </c>
    </row>
    <row r="19" spans="1:18" x14ac:dyDescent="0.2">
      <c r="A19" s="187" t="s">
        <v>138</v>
      </c>
      <c r="B19" s="223">
        <v>785837.76716659754</v>
      </c>
      <c r="C19" s="61">
        <f t="shared" ref="C19:C24" si="12">IF(ISNUMBER(B19/B$8*100),B19/B$8*100,0)</f>
        <v>17.019219553113327</v>
      </c>
      <c r="D19" s="225">
        <v>1.7661847104661077</v>
      </c>
      <c r="E19" s="223">
        <v>415273.83577734482</v>
      </c>
      <c r="F19" s="61">
        <f t="shared" ref="F19:F24" si="13">IF(ISNUMBER(E19/E$8*100),E19/E$8*100,0)</f>
        <v>13.073539262523118</v>
      </c>
      <c r="G19" s="225">
        <v>2.3255948352645404</v>
      </c>
      <c r="H19" s="223">
        <v>300378.83769875957</v>
      </c>
      <c r="I19" s="61">
        <f t="shared" ref="I19:I24" si="14">IF(ISNUMBER(H19/H$8*100),H19/H$8*100,0)</f>
        <v>12.794896694409102</v>
      </c>
      <c r="J19" s="225">
        <v>2.3529544583408337</v>
      </c>
      <c r="K19" s="223">
        <v>290098.65278821881</v>
      </c>
      <c r="L19" s="61">
        <f t="shared" ref="L19:L24" si="15">IF(ISNUMBER(K19/K$8*100),K19/K$8*100,0)</f>
        <v>12.920846867036589</v>
      </c>
      <c r="M19" s="225">
        <v>2.3449507215983707</v>
      </c>
      <c r="N19" s="223">
        <v>10280.184910540946</v>
      </c>
      <c r="O19" s="61">
        <f t="shared" ref="O19:O24" si="16">IF(ISNUMBER(N19/N$8*100),N19/N$8*100,0)</f>
        <v>10.034615586238017</v>
      </c>
      <c r="P19" s="225">
        <v>2.5788135519725857</v>
      </c>
      <c r="Q19" s="62">
        <f t="shared" ref="Q19:Q24" si="17">IF(ISNUMBER(N19/H19*100),N19/H19*100,0)</f>
        <v>3.4224065148193352</v>
      </c>
      <c r="R19" s="225">
        <v>1.7016994925905538</v>
      </c>
    </row>
    <row r="20" spans="1:18" x14ac:dyDescent="0.2">
      <c r="A20" s="187" t="s">
        <v>139</v>
      </c>
      <c r="B20" s="223">
        <v>1408162.8400471827</v>
      </c>
      <c r="C20" s="61">
        <f t="shared" si="12"/>
        <v>30.497175807303563</v>
      </c>
      <c r="D20" s="225">
        <v>5.324681718096242</v>
      </c>
      <c r="E20" s="223">
        <v>1040325.0300336798</v>
      </c>
      <c r="F20" s="61">
        <f t="shared" si="13"/>
        <v>32.751232931571167</v>
      </c>
      <c r="G20" s="225">
        <v>5.695990364485918</v>
      </c>
      <c r="H20" s="223">
        <v>833013.14967004489</v>
      </c>
      <c r="I20" s="61">
        <f t="shared" si="14"/>
        <v>35.482916429024407</v>
      </c>
      <c r="J20" s="225">
        <v>5.7084329426945146</v>
      </c>
      <c r="K20" s="223">
        <v>799993.48236109002</v>
      </c>
      <c r="L20" s="61">
        <f t="shared" si="15"/>
        <v>35.631303974930972</v>
      </c>
      <c r="M20" s="225">
        <v>5.7066123753280964</v>
      </c>
      <c r="N20" s="223">
        <v>33019.667308954544</v>
      </c>
      <c r="O20" s="61">
        <f t="shared" si="16"/>
        <v>32.230905486056479</v>
      </c>
      <c r="P20" s="225">
        <v>5.7525412619487577</v>
      </c>
      <c r="Q20" s="62">
        <f t="shared" si="17"/>
        <v>3.9638830818017197</v>
      </c>
      <c r="R20" s="225">
        <v>2.3283612737715744</v>
      </c>
    </row>
    <row r="21" spans="1:18" x14ac:dyDescent="0.2">
      <c r="A21" s="187" t="s">
        <v>140</v>
      </c>
      <c r="B21" s="223">
        <v>611358.10803910752</v>
      </c>
      <c r="C21" s="61">
        <f t="shared" si="12"/>
        <v>13.240440076848234</v>
      </c>
      <c r="D21" s="225">
        <v>7.9114472900276454</v>
      </c>
      <c r="E21" s="223">
        <v>435453.34455711901</v>
      </c>
      <c r="F21" s="61">
        <f t="shared" si="13"/>
        <v>13.708825133199202</v>
      </c>
      <c r="G21" s="225">
        <v>8.3337405130332236</v>
      </c>
      <c r="H21" s="223">
        <v>309012.92429084203</v>
      </c>
      <c r="I21" s="61">
        <f t="shared" si="14"/>
        <v>13.16267308918651</v>
      </c>
      <c r="J21" s="225">
        <v>8.4620386678357971</v>
      </c>
      <c r="K21" s="223">
        <v>295229.18955001328</v>
      </c>
      <c r="L21" s="61">
        <f t="shared" si="15"/>
        <v>13.149358372373509</v>
      </c>
      <c r="M21" s="225">
        <v>8.4587637997561007</v>
      </c>
      <c r="N21" s="223">
        <v>13783.734740828953</v>
      </c>
      <c r="O21" s="61">
        <f t="shared" si="16"/>
        <v>13.454473890354809</v>
      </c>
      <c r="P21" s="225">
        <v>8.532181968416797</v>
      </c>
      <c r="Q21" s="62">
        <f t="shared" si="17"/>
        <v>4.4605690109762994</v>
      </c>
      <c r="R21" s="225">
        <v>3.1030000561967945</v>
      </c>
    </row>
    <row r="22" spans="1:18" x14ac:dyDescent="0.2">
      <c r="A22" s="187" t="s">
        <v>141</v>
      </c>
      <c r="B22" s="223">
        <v>608341.18582842301</v>
      </c>
      <c r="C22" s="61">
        <f t="shared" si="12"/>
        <v>13.175101321670516</v>
      </c>
      <c r="D22" s="225">
        <v>8.371586537706273</v>
      </c>
      <c r="E22" s="223">
        <v>602783.02843035513</v>
      </c>
      <c r="F22" s="61">
        <f t="shared" si="13"/>
        <v>18.97665325872369</v>
      </c>
      <c r="G22" s="225">
        <v>8.3928768382646819</v>
      </c>
      <c r="H22" s="223">
        <v>441427.76336634025</v>
      </c>
      <c r="I22" s="61">
        <f t="shared" si="14"/>
        <v>18.802997819642052</v>
      </c>
      <c r="J22" s="225">
        <v>8.5968793465730915</v>
      </c>
      <c r="K22" s="223">
        <v>412888.1803920375</v>
      </c>
      <c r="L22" s="61">
        <f t="shared" si="15"/>
        <v>18.389830151846709</v>
      </c>
      <c r="M22" s="225">
        <v>8.5946220987816115</v>
      </c>
      <c r="N22" s="223">
        <v>28539.582974302535</v>
      </c>
      <c r="O22" s="61">
        <f t="shared" si="16"/>
        <v>27.857839779226286</v>
      </c>
      <c r="P22" s="225">
        <v>8.6295354275732059</v>
      </c>
      <c r="Q22" s="62">
        <f t="shared" si="17"/>
        <v>6.4652895315552623</v>
      </c>
      <c r="R22" s="225">
        <v>2.7565166598938542</v>
      </c>
    </row>
    <row r="23" spans="1:18" x14ac:dyDescent="0.2">
      <c r="A23" s="187" t="s">
        <v>33</v>
      </c>
      <c r="B23" s="223">
        <v>299331.69229627366</v>
      </c>
      <c r="C23" s="61">
        <f t="shared" si="12"/>
        <v>6.482752551793852</v>
      </c>
      <c r="D23" s="225">
        <v>15.443052512399092</v>
      </c>
      <c r="E23" s="223">
        <v>299331.69229627366</v>
      </c>
      <c r="F23" s="61">
        <f t="shared" si="13"/>
        <v>9.4234798694397135</v>
      </c>
      <c r="G23" s="225">
        <v>15.443052512399092</v>
      </c>
      <c r="H23" s="223">
        <v>222134.61588535778</v>
      </c>
      <c r="I23" s="61">
        <f t="shared" si="14"/>
        <v>9.4620163133986885</v>
      </c>
      <c r="J23" s="225">
        <v>15.758037836528073</v>
      </c>
      <c r="K23" s="223">
        <v>210096.12393990831</v>
      </c>
      <c r="L23" s="61">
        <f t="shared" si="15"/>
        <v>9.3575748066891347</v>
      </c>
      <c r="M23" s="225">
        <v>15.762444485119689</v>
      </c>
      <c r="N23" s="223">
        <v>12038.491945449481</v>
      </c>
      <c r="O23" s="61">
        <f t="shared" si="16"/>
        <v>11.750920821155891</v>
      </c>
      <c r="P23" s="225">
        <v>15.681735016274082</v>
      </c>
      <c r="Q23" s="62">
        <f t="shared" si="17"/>
        <v>5.4194578802893414</v>
      </c>
      <c r="R23" s="225">
        <v>1.9813831828208686</v>
      </c>
    </row>
    <row r="24" spans="1:18" x14ac:dyDescent="0.2">
      <c r="A24" s="187" t="s">
        <v>142</v>
      </c>
      <c r="B24" s="223">
        <v>34862.332196554344</v>
      </c>
      <c r="C24" s="61">
        <f t="shared" si="12"/>
        <v>0.75502821393533781</v>
      </c>
      <c r="D24" s="225">
        <v>0</v>
      </c>
      <c r="E24" s="223">
        <v>34438.452551007766</v>
      </c>
      <c r="F24" s="61">
        <f t="shared" si="13"/>
        <v>1.0841821053410603</v>
      </c>
      <c r="G24" s="225">
        <v>0</v>
      </c>
      <c r="H24" s="223">
        <v>26085.684495063386</v>
      </c>
      <c r="I24" s="61">
        <f t="shared" si="14"/>
        <v>1.1111423190604601</v>
      </c>
      <c r="J24" s="225">
        <v>0</v>
      </c>
      <c r="K24" s="223">
        <v>25264.315886556109</v>
      </c>
      <c r="L24" s="61">
        <f t="shared" si="15"/>
        <v>1.1252598163871519</v>
      </c>
      <c r="M24" s="225">
        <v>0</v>
      </c>
      <c r="N24" s="223">
        <v>821.36860850727487</v>
      </c>
      <c r="O24" s="61">
        <f t="shared" si="16"/>
        <v>0.80174805343457889</v>
      </c>
      <c r="P24" s="225">
        <v>0</v>
      </c>
      <c r="Q24" s="62">
        <f t="shared" si="17"/>
        <v>3.1487332013952547</v>
      </c>
      <c r="R24" s="225">
        <v>0.61091538655222188</v>
      </c>
    </row>
    <row r="25" spans="1:18" x14ac:dyDescent="0.2">
      <c r="A25" s="187"/>
      <c r="B25" s="70"/>
      <c r="C25" s="61"/>
      <c r="D25" s="71"/>
      <c r="E25" s="70"/>
      <c r="F25" s="61"/>
      <c r="G25" s="71"/>
      <c r="H25" s="70"/>
      <c r="I25" s="61"/>
      <c r="J25" s="71"/>
      <c r="K25" s="70"/>
      <c r="L25" s="61"/>
      <c r="M25" s="71"/>
      <c r="N25" s="70"/>
      <c r="O25" s="61"/>
      <c r="P25" s="71"/>
      <c r="Q25" s="61"/>
      <c r="R25" s="71"/>
    </row>
    <row r="26" spans="1:18" x14ac:dyDescent="0.2">
      <c r="A26" s="190" t="s">
        <v>15</v>
      </c>
      <c r="B26" s="68"/>
      <c r="C26" s="59"/>
      <c r="D26" s="215"/>
      <c r="E26" s="68"/>
      <c r="F26" s="59"/>
      <c r="G26" s="215"/>
      <c r="H26" s="68"/>
      <c r="I26" s="59"/>
      <c r="J26" s="215"/>
      <c r="K26" s="68"/>
      <c r="L26" s="59"/>
      <c r="M26" s="215"/>
      <c r="N26" s="68"/>
      <c r="O26" s="59"/>
      <c r="P26" s="215"/>
      <c r="Q26" s="59"/>
      <c r="R26" s="215"/>
    </row>
    <row r="27" spans="1:18" ht="12" customHeight="1" x14ac:dyDescent="0.2">
      <c r="A27" s="187" t="s">
        <v>34</v>
      </c>
      <c r="B27" s="223">
        <v>385798.82402191107</v>
      </c>
      <c r="C27" s="61">
        <f>IF(ISNUMBER(B27/B$8*100),B27/B$8*100,0)</f>
        <v>8.3554076473520347</v>
      </c>
      <c r="D27" s="225">
        <v>6.9241744516818615</v>
      </c>
      <c r="E27" s="223">
        <v>385798.82402191107</v>
      </c>
      <c r="F27" s="61">
        <f>IF(ISNUMBER(E27/E$8*100),E27/E$8*100,0)</f>
        <v>12.145614866018155</v>
      </c>
      <c r="G27" s="225">
        <v>6.9241744516818615</v>
      </c>
      <c r="H27" s="223">
        <v>171882.56520483404</v>
      </c>
      <c r="I27" s="61">
        <f>IF(ISNUMBER(H27/H$8*100),H27/H$8*100,0)</f>
        <v>7.3214867006423932</v>
      </c>
      <c r="J27" s="225">
        <v>6.4553377658105102</v>
      </c>
      <c r="K27" s="223">
        <v>161120.04881626653</v>
      </c>
      <c r="L27" s="61">
        <f>IF(ISNUMBER(K27/K$8*100),K27/K$8*100,0)</f>
        <v>7.1762052596784214</v>
      </c>
      <c r="M27" s="225">
        <v>6.4201228217453279</v>
      </c>
      <c r="N27" s="223">
        <v>10762.516388567388</v>
      </c>
      <c r="O27" s="61">
        <f>IF(ISNUMBER(N27/N$8*100),N27/N$8*100,0)</f>
        <v>10.505425305056848</v>
      </c>
      <c r="P27" s="225">
        <v>6.966840149263188</v>
      </c>
      <c r="Q27" s="62">
        <f>IF(ISNUMBER(N27/H27*100),N27/H27*100,0)</f>
        <v>6.2615521101524161</v>
      </c>
      <c r="R27" s="225">
        <v>1.5258375460259266</v>
      </c>
    </row>
    <row r="28" spans="1:18" x14ac:dyDescent="0.2">
      <c r="A28" s="187" t="s">
        <v>35</v>
      </c>
      <c r="B28" s="223">
        <v>436375.08893441351</v>
      </c>
      <c r="C28" s="61">
        <f t="shared" ref="C28:C33" si="18">IF(ISNUMBER(B28/B$8*100),B28/B$8*100,0)</f>
        <v>9.450759121519372</v>
      </c>
      <c r="D28" s="225">
        <v>8.10589708919969</v>
      </c>
      <c r="E28" s="223">
        <v>436375.08893441351</v>
      </c>
      <c r="F28" s="61">
        <f t="shared" ref="F28:F33" si="19">IF(ISNUMBER(E28/E$8*100),E28/E$8*100,0)</f>
        <v>13.737843241898517</v>
      </c>
      <c r="G28" s="225">
        <v>8.10589708919969</v>
      </c>
      <c r="H28" s="223">
        <v>336318.71666616411</v>
      </c>
      <c r="I28" s="61">
        <f t="shared" ref="I28:I33" si="20">IF(ISNUMBER(H28/H$8*100),H28/H$8*100,0)</f>
        <v>14.325786959916668</v>
      </c>
      <c r="J28" s="225">
        <v>7.6994056197777727</v>
      </c>
      <c r="K28" s="223">
        <v>307858.40599782247</v>
      </c>
      <c r="L28" s="61">
        <f t="shared" ref="L28:L33" si="21">IF(ISNUMBER(K28/K$8*100),K28/K$8*100,0)</f>
        <v>13.711857267850727</v>
      </c>
      <c r="M28" s="225">
        <v>7.6557946012492089</v>
      </c>
      <c r="N28" s="223">
        <v>28460.310668341997</v>
      </c>
      <c r="O28" s="61">
        <f t="shared" ref="O28:O33" si="22">IF(ISNUMBER(N28/N$8*100),N28/N$8*100,0)</f>
        <v>27.780461101325947</v>
      </c>
      <c r="P28" s="225">
        <v>8.158049377607048</v>
      </c>
      <c r="Q28" s="62">
        <f t="shared" ref="Q28:Q33" si="23">IF(ISNUMBER(N28/H28*100),N28/H28*100,0)</f>
        <v>8.4623035406596792</v>
      </c>
      <c r="R28" s="225">
        <v>2.8573990470512212</v>
      </c>
    </row>
    <row r="29" spans="1:18" x14ac:dyDescent="0.2">
      <c r="A29" s="187" t="s">
        <v>36</v>
      </c>
      <c r="B29" s="223">
        <v>335515.83764052822</v>
      </c>
      <c r="C29" s="61">
        <f t="shared" si="18"/>
        <v>7.2664078298750292</v>
      </c>
      <c r="D29" s="225">
        <v>8.3226258059118123</v>
      </c>
      <c r="E29" s="223">
        <v>335515.83764052822</v>
      </c>
      <c r="F29" s="61">
        <f t="shared" si="19"/>
        <v>10.562619406014297</v>
      </c>
      <c r="G29" s="225">
        <v>8.3226258059118123</v>
      </c>
      <c r="H29" s="223">
        <v>296860.28397981415</v>
      </c>
      <c r="I29" s="61">
        <f t="shared" si="20"/>
        <v>12.645020851981133</v>
      </c>
      <c r="J29" s="225">
        <v>8.2125142793529715</v>
      </c>
      <c r="K29" s="223">
        <v>285499.51252487791</v>
      </c>
      <c r="L29" s="61">
        <f t="shared" si="21"/>
        <v>12.716003492234599</v>
      </c>
      <c r="M29" s="225">
        <v>8.2123640300845011</v>
      </c>
      <c r="N29" s="223">
        <v>11360.771454936359</v>
      </c>
      <c r="O29" s="61">
        <f t="shared" si="22"/>
        <v>11.089389471632916</v>
      </c>
      <c r="P29" s="225">
        <v>8.2167677779007686</v>
      </c>
      <c r="Q29" s="62">
        <f t="shared" si="23"/>
        <v>3.8269758765402471</v>
      </c>
      <c r="R29" s="225">
        <v>1.8537593783101043</v>
      </c>
    </row>
    <row r="30" spans="1:18" x14ac:dyDescent="0.2">
      <c r="A30" s="187" t="s">
        <v>38</v>
      </c>
      <c r="B30" s="223">
        <v>331410.19665505725</v>
      </c>
      <c r="C30" s="61">
        <f t="shared" si="18"/>
        <v>7.1774902335753126</v>
      </c>
      <c r="D30" s="225">
        <v>8.3917638027882351</v>
      </c>
      <c r="E30" s="223">
        <v>331410.19665505725</v>
      </c>
      <c r="F30" s="61">
        <f t="shared" si="19"/>
        <v>10.433366720203006</v>
      </c>
      <c r="G30" s="225">
        <v>8.3917638027882351</v>
      </c>
      <c r="H30" s="223">
        <v>301132.69128982315</v>
      </c>
      <c r="I30" s="61">
        <f t="shared" si="20"/>
        <v>12.827007740893812</v>
      </c>
      <c r="J30" s="225">
        <v>8.4332339173112949</v>
      </c>
      <c r="K30" s="223">
        <v>287557.83072835073</v>
      </c>
      <c r="L30" s="61">
        <f t="shared" si="21"/>
        <v>12.807679941108427</v>
      </c>
      <c r="M30" s="225">
        <v>8.4346580037656942</v>
      </c>
      <c r="N30" s="223">
        <v>13574.860561472333</v>
      </c>
      <c r="O30" s="61">
        <f t="shared" si="22"/>
        <v>13.250589221550314</v>
      </c>
      <c r="P30" s="225">
        <v>8.4038922317671272</v>
      </c>
      <c r="Q30" s="62">
        <f t="shared" si="23"/>
        <v>4.5079331982615258</v>
      </c>
      <c r="R30" s="225">
        <v>2.4629183840260542</v>
      </c>
    </row>
    <row r="31" spans="1:18" x14ac:dyDescent="0.2">
      <c r="A31" s="187" t="s">
        <v>39</v>
      </c>
      <c r="B31" s="223">
        <v>450401.54511041043</v>
      </c>
      <c r="C31" s="61">
        <f t="shared" si="18"/>
        <v>9.7545359914859748</v>
      </c>
      <c r="D31" s="225">
        <v>6.9868392837745725</v>
      </c>
      <c r="E31" s="223">
        <v>450401.54511041043</v>
      </c>
      <c r="F31" s="61">
        <f t="shared" si="19"/>
        <v>14.179420364588413</v>
      </c>
      <c r="G31" s="225">
        <v>6.9868392837745725</v>
      </c>
      <c r="H31" s="223">
        <v>417664.48631534178</v>
      </c>
      <c r="I31" s="61">
        <f t="shared" si="20"/>
        <v>17.790780456669673</v>
      </c>
      <c r="J31" s="225">
        <v>7.0732394471871318</v>
      </c>
      <c r="K31" s="223">
        <v>404201.61326484469</v>
      </c>
      <c r="L31" s="61">
        <f t="shared" si="21"/>
        <v>18.002934857532367</v>
      </c>
      <c r="M31" s="225">
        <v>7.0352853261798272</v>
      </c>
      <c r="N31" s="223">
        <v>13462.873050497285</v>
      </c>
      <c r="O31" s="61">
        <f t="shared" si="22"/>
        <v>13.14127682757363</v>
      </c>
      <c r="P31" s="225">
        <v>8.1111865177142768</v>
      </c>
      <c r="Q31" s="62">
        <f t="shared" si="23"/>
        <v>3.2233703107648588</v>
      </c>
      <c r="R31" s="225">
        <v>2.3635722124381342</v>
      </c>
    </row>
    <row r="32" spans="1:18" x14ac:dyDescent="0.2">
      <c r="A32" s="187" t="s">
        <v>40</v>
      </c>
      <c r="B32" s="223">
        <v>609980.88971926633</v>
      </c>
      <c r="C32" s="61">
        <f t="shared" si="18"/>
        <v>13.210613079550232</v>
      </c>
      <c r="D32" s="225">
        <v>6.5827316461756995</v>
      </c>
      <c r="E32" s="223">
        <v>609980.88971926633</v>
      </c>
      <c r="F32" s="61">
        <f t="shared" si="19"/>
        <v>19.203254392866</v>
      </c>
      <c r="G32" s="225">
        <v>6.5827316461756995</v>
      </c>
      <c r="H32" s="223">
        <v>521392.94323545042</v>
      </c>
      <c r="I32" s="61">
        <f t="shared" si="20"/>
        <v>22.209183899239274</v>
      </c>
      <c r="J32" s="225">
        <v>6.751501409023172</v>
      </c>
      <c r="K32" s="223">
        <v>505873.39391705609</v>
      </c>
      <c r="L32" s="61">
        <f t="shared" si="21"/>
        <v>22.531344403319501</v>
      </c>
      <c r="M32" s="225">
        <v>6.7415278778297782</v>
      </c>
      <c r="N32" s="223">
        <v>15519.549318394282</v>
      </c>
      <c r="O32" s="61">
        <f t="shared" si="22"/>
        <v>15.148823959583249</v>
      </c>
      <c r="P32" s="225">
        <v>7.0390310133413676</v>
      </c>
      <c r="Q32" s="62">
        <f t="shared" si="23"/>
        <v>2.9765553062704129</v>
      </c>
      <c r="R32" s="225">
        <v>2.719206090684648</v>
      </c>
    </row>
    <row r="33" spans="1:18" x14ac:dyDescent="0.2">
      <c r="A33" s="187" t="s">
        <v>106</v>
      </c>
      <c r="B33" s="223">
        <v>626963.01222544978</v>
      </c>
      <c r="C33" s="61">
        <f t="shared" si="18"/>
        <v>13.578402060286926</v>
      </c>
      <c r="D33" s="225">
        <v>6.1050823999810273</v>
      </c>
      <c r="E33" s="223">
        <v>626963.01222544978</v>
      </c>
      <c r="F33" s="61">
        <f t="shared" si="19"/>
        <v>19.737881008409882</v>
      </c>
      <c r="G33" s="225">
        <v>6.1050823999810273</v>
      </c>
      <c r="H33" s="223">
        <v>302393.97917789948</v>
      </c>
      <c r="I33" s="61">
        <f t="shared" si="20"/>
        <v>12.8807333906549</v>
      </c>
      <c r="J33" s="225">
        <v>6.2168353207537796</v>
      </c>
      <c r="K33" s="223">
        <v>293087.63857963838</v>
      </c>
      <c r="L33" s="61">
        <f t="shared" si="21"/>
        <v>13.053974778274682</v>
      </c>
      <c r="M33" s="225">
        <v>6.1491383416861689</v>
      </c>
      <c r="N33" s="223">
        <v>9306.3405982610166</v>
      </c>
      <c r="O33" s="61">
        <f t="shared" si="22"/>
        <v>9.0840341132770224</v>
      </c>
      <c r="P33" s="225">
        <v>8.0562040663751464</v>
      </c>
      <c r="Q33" s="62">
        <f t="shared" si="23"/>
        <v>3.0775548585860109</v>
      </c>
      <c r="R33" s="225">
        <v>2.2855286308563914</v>
      </c>
    </row>
    <row r="35" spans="1:18" x14ac:dyDescent="0.2">
      <c r="A35" s="187"/>
      <c r="B35" s="70"/>
      <c r="C35" s="65"/>
      <c r="D35" s="65"/>
      <c r="E35" s="70"/>
      <c r="F35" s="65"/>
      <c r="G35" s="65"/>
      <c r="H35" s="70"/>
      <c r="I35" s="65"/>
      <c r="J35" s="65"/>
      <c r="K35" s="70"/>
      <c r="L35" s="65"/>
      <c r="M35" s="65"/>
      <c r="N35" s="70"/>
      <c r="O35" s="65"/>
      <c r="P35" s="65"/>
      <c r="Q35" s="65"/>
      <c r="R35" s="65"/>
    </row>
    <row r="36" spans="1:18" x14ac:dyDescent="0.2">
      <c r="A36" s="190" t="s">
        <v>12</v>
      </c>
      <c r="B36" s="68"/>
      <c r="C36" s="59"/>
      <c r="D36" s="59"/>
      <c r="E36" s="68"/>
      <c r="F36" s="59"/>
      <c r="G36" s="59"/>
      <c r="H36" s="68"/>
      <c r="I36" s="59"/>
      <c r="J36" s="59"/>
      <c r="K36" s="68"/>
      <c r="L36" s="59"/>
      <c r="M36" s="59"/>
      <c r="N36" s="68"/>
      <c r="O36" s="59"/>
      <c r="P36" s="59"/>
      <c r="Q36" s="59"/>
      <c r="R36" s="59"/>
    </row>
    <row r="37" spans="1:18" x14ac:dyDescent="0.2">
      <c r="A37" s="187" t="s">
        <v>31</v>
      </c>
      <c r="B37" s="250">
        <v>752229.28730923694</v>
      </c>
      <c r="C37" s="251">
        <f>IF(ISNUMBER(B37/B$8*100),B37/B$8*100,0)</f>
        <v>16.29134654746591</v>
      </c>
      <c r="D37" s="251">
        <v>5.3827299292025055</v>
      </c>
      <c r="E37" s="250">
        <v>752229.28730923694</v>
      </c>
      <c r="F37" s="251">
        <f>IF(ISNUMBER(E37/E$8*100),E37/E$8*100,0)</f>
        <v>23.681480206063103</v>
      </c>
      <c r="G37" s="251">
        <v>5.3827299292025055</v>
      </c>
      <c r="H37" s="223">
        <v>752229.28730923694</v>
      </c>
      <c r="I37" s="61">
        <f>IF(ISNUMBER(H37/H$8*100),H37/H$8*100,0)</f>
        <v>32.041857859783633</v>
      </c>
      <c r="J37" s="225">
        <v>5.3827299292025055</v>
      </c>
      <c r="K37" s="223">
        <v>752229.28730923694</v>
      </c>
      <c r="L37" s="61">
        <f>IF(ISNUMBER(K37/K$8*100),K37/K$8*100,0)</f>
        <v>33.503910951693456</v>
      </c>
      <c r="M37" s="225">
        <v>5.3827299292025055</v>
      </c>
      <c r="N37" s="223">
        <v>0</v>
      </c>
      <c r="O37" s="61">
        <f>IF(ISNUMBER(N37/N$8*100),N37/N$8*100,0)</f>
        <v>0</v>
      </c>
      <c r="P37" s="225">
        <v>0</v>
      </c>
      <c r="Q37" s="62">
        <f t="shared" ref="Q37" si="24">IF(ISNUMBER(N37/H37*100),N37/H37*100,0)</f>
        <v>0</v>
      </c>
      <c r="R37" s="225">
        <v>0</v>
      </c>
    </row>
    <row r="38" spans="1:18" x14ac:dyDescent="0.2">
      <c r="A38" s="187" t="s">
        <v>32</v>
      </c>
      <c r="B38" s="250">
        <v>258690.13124985466</v>
      </c>
      <c r="C38" s="251">
        <f t="shared" ref="C38:C41" si="25">IF(ISNUMBER(B38/B$8*100),B38/B$8*100,0)</f>
        <v>5.6025611441904735</v>
      </c>
      <c r="D38" s="251">
        <v>7.5426274985994501</v>
      </c>
      <c r="E38" s="250">
        <v>258690.13124985466</v>
      </c>
      <c r="F38" s="251">
        <f t="shared" ref="F38:F41" si="26">IF(ISNUMBER(E38/E$8*100),E38/E$8*100,0)</f>
        <v>8.1440131699882485</v>
      </c>
      <c r="G38" s="251">
        <v>7.5426274985994501</v>
      </c>
      <c r="H38" s="223">
        <v>258690.13124985466</v>
      </c>
      <c r="I38" s="61">
        <f t="shared" ref="I38:I41" si="27">IF(ISNUMBER(H38/H$8*100),H38/H$8*100,0)</f>
        <v>11.019130144329376</v>
      </c>
      <c r="J38" s="225">
        <v>7.5426274985994501</v>
      </c>
      <c r="K38" s="223">
        <v>258690.13124985466</v>
      </c>
      <c r="L38" s="61">
        <f t="shared" ref="L38:L41" si="28">IF(ISNUMBER(K38/K$8*100),K38/K$8*100,0)</f>
        <v>11.52192724704963</v>
      </c>
      <c r="M38" s="225">
        <v>7.5426274985994501</v>
      </c>
      <c r="N38" s="223">
        <v>0</v>
      </c>
      <c r="O38" s="61">
        <f t="shared" ref="O38:O41" si="29">IF(ISNUMBER(N38/N$8*100),N38/N$8*100,0)</f>
        <v>0</v>
      </c>
      <c r="P38" s="225">
        <v>0</v>
      </c>
      <c r="Q38" s="62">
        <f t="shared" ref="Q38:Q41" si="30">IF(ISNUMBER(N38/H38*100),N38/H38*100,0)</f>
        <v>0</v>
      </c>
      <c r="R38" s="225">
        <v>0</v>
      </c>
    </row>
    <row r="39" spans="1:18" x14ac:dyDescent="0.2">
      <c r="A39" s="187" t="s">
        <v>41</v>
      </c>
      <c r="B39" s="250">
        <v>1222995.7719722195</v>
      </c>
      <c r="C39" s="251">
        <f t="shared" si="25"/>
        <v>26.486934613454217</v>
      </c>
      <c r="D39" s="251">
        <v>8.1703995306118475</v>
      </c>
      <c r="E39" s="250">
        <v>1222995.7719722195</v>
      </c>
      <c r="F39" s="251">
        <f t="shared" si="26"/>
        <v>38.502024123068651</v>
      </c>
      <c r="G39" s="251">
        <v>8.1703995306118475</v>
      </c>
      <c r="H39" s="223">
        <v>1222995.7719722195</v>
      </c>
      <c r="I39" s="61">
        <f t="shared" si="27"/>
        <v>52.094563917903727</v>
      </c>
      <c r="J39" s="225">
        <v>8.1703995306118475</v>
      </c>
      <c r="K39" s="223">
        <v>1222995.7719722195</v>
      </c>
      <c r="L39" s="61">
        <f t="shared" si="28"/>
        <v>54.471611421864509</v>
      </c>
      <c r="M39" s="225">
        <v>8.1703995306118475</v>
      </c>
      <c r="N39" s="223">
        <v>0</v>
      </c>
      <c r="O39" s="61">
        <f t="shared" si="29"/>
        <v>0</v>
      </c>
      <c r="P39" s="225">
        <v>0</v>
      </c>
      <c r="Q39" s="62">
        <f t="shared" si="30"/>
        <v>0</v>
      </c>
      <c r="R39" s="225">
        <v>0</v>
      </c>
    </row>
    <row r="40" spans="1:18" x14ac:dyDescent="0.2">
      <c r="A40" s="187" t="s">
        <v>37</v>
      </c>
      <c r="B40" s="250">
        <v>11283.253297555108</v>
      </c>
      <c r="C40" s="251">
        <f t="shared" si="25"/>
        <v>0.24436616966994093</v>
      </c>
      <c r="D40" s="251">
        <v>10.154610976317008</v>
      </c>
      <c r="E40" s="250">
        <v>11283.253297555108</v>
      </c>
      <c r="F40" s="251">
        <f t="shared" si="26"/>
        <v>0.35521634710853994</v>
      </c>
      <c r="G40" s="251">
        <v>10.154610976317008</v>
      </c>
      <c r="H40" s="223">
        <v>11283.253297555108</v>
      </c>
      <c r="I40" s="61">
        <f t="shared" si="27"/>
        <v>0.48061994455098933</v>
      </c>
      <c r="J40" s="225">
        <v>10.154610976317008</v>
      </c>
      <c r="K40" s="223">
        <v>11283.253297555108</v>
      </c>
      <c r="L40" s="61">
        <f t="shared" si="28"/>
        <v>0.50255037939154412</v>
      </c>
      <c r="M40" s="225">
        <v>10.154610976317008</v>
      </c>
      <c r="N40" s="223">
        <v>0</v>
      </c>
      <c r="O40" s="61">
        <f t="shared" si="29"/>
        <v>0</v>
      </c>
      <c r="P40" s="225">
        <v>0</v>
      </c>
      <c r="Q40" s="62">
        <f t="shared" si="30"/>
        <v>0</v>
      </c>
      <c r="R40" s="225">
        <v>0</v>
      </c>
    </row>
    <row r="41" spans="1:18" x14ac:dyDescent="0.2">
      <c r="A41" s="187" t="s">
        <v>61</v>
      </c>
      <c r="B41" s="250">
        <v>433.140495226665</v>
      </c>
      <c r="C41" s="251">
        <f t="shared" si="25"/>
        <v>9.3807061630368869E-3</v>
      </c>
      <c r="D41" s="251">
        <v>7</v>
      </c>
      <c r="E41" s="250">
        <v>433.140495226665</v>
      </c>
      <c r="F41" s="251">
        <f t="shared" si="26"/>
        <v>1.3636012632326397E-2</v>
      </c>
      <c r="G41" s="251">
        <v>7</v>
      </c>
      <c r="H41" s="223">
        <v>433.140495226665</v>
      </c>
      <c r="I41" s="61">
        <f t="shared" si="27"/>
        <v>1.8449994457160335E-2</v>
      </c>
      <c r="J41" s="225">
        <v>7</v>
      </c>
      <c r="K41" s="223">
        <v>0</v>
      </c>
      <c r="L41" s="61">
        <f t="shared" si="28"/>
        <v>0</v>
      </c>
      <c r="M41" s="225">
        <v>0</v>
      </c>
      <c r="N41" s="223">
        <v>433.140495226665</v>
      </c>
      <c r="O41" s="61">
        <f t="shared" si="29"/>
        <v>0.42279379235442544</v>
      </c>
      <c r="P41" s="225">
        <v>7</v>
      </c>
      <c r="Q41" s="62">
        <f t="shared" si="30"/>
        <v>100</v>
      </c>
      <c r="R41" s="225">
        <v>0</v>
      </c>
    </row>
    <row r="42" spans="1:18" x14ac:dyDescent="0.2">
      <c r="A42" s="191"/>
      <c r="B42" s="192"/>
      <c r="C42" s="193"/>
      <c r="D42" s="194"/>
      <c r="E42" s="192"/>
      <c r="F42" s="193"/>
      <c r="G42" s="194"/>
      <c r="H42" s="192"/>
      <c r="I42" s="193"/>
      <c r="J42" s="194"/>
      <c r="K42" s="192"/>
      <c r="L42" s="193"/>
      <c r="M42" s="194"/>
      <c r="N42" s="192"/>
      <c r="O42" s="193"/>
      <c r="P42" s="194"/>
      <c r="Q42" s="195"/>
      <c r="R42" s="195"/>
    </row>
    <row r="43" spans="1:18" x14ac:dyDescent="0.2">
      <c r="A43" s="2" t="s">
        <v>146</v>
      </c>
      <c r="F43" s="19"/>
      <c r="I43" s="19"/>
      <c r="L43" s="19"/>
    </row>
    <row r="44" spans="1:18" x14ac:dyDescent="0.2">
      <c r="A44" s="221" t="s">
        <v>75</v>
      </c>
      <c r="B44" s="5"/>
      <c r="F44" s="19"/>
      <c r="I44" s="19"/>
      <c r="L44" s="19"/>
    </row>
    <row r="45" spans="1:18" x14ac:dyDescent="0.2">
      <c r="A45" s="2" t="s">
        <v>50</v>
      </c>
      <c r="B45" s="5"/>
      <c r="F45" s="19"/>
      <c r="I45" s="19"/>
      <c r="L45" s="19"/>
    </row>
    <row r="46" spans="1:18" x14ac:dyDescent="0.2">
      <c r="A46" s="2" t="s">
        <v>135</v>
      </c>
      <c r="B46" s="5"/>
      <c r="F46" s="19"/>
      <c r="I46" s="19"/>
      <c r="L46" s="19"/>
    </row>
    <row r="47" spans="1:18" x14ac:dyDescent="0.2">
      <c r="A47" s="2" t="s">
        <v>51</v>
      </c>
      <c r="F47" s="19"/>
      <c r="I47" s="19"/>
      <c r="L47" s="19"/>
    </row>
    <row r="48" spans="1:18" x14ac:dyDescent="0.2">
      <c r="A48" s="2" t="s">
        <v>56</v>
      </c>
      <c r="F48" s="19"/>
      <c r="I48" s="19"/>
      <c r="L48" s="19"/>
    </row>
    <row r="49" spans="1:12" x14ac:dyDescent="0.2">
      <c r="A49" s="2" t="s">
        <v>57</v>
      </c>
      <c r="F49" s="19"/>
      <c r="I49" s="19"/>
      <c r="L49" s="19"/>
    </row>
    <row r="50" spans="1:12" x14ac:dyDescent="0.2">
      <c r="A50" s="2" t="s">
        <v>149</v>
      </c>
      <c r="E50" s="8"/>
      <c r="F50" s="19"/>
      <c r="G50" s="3"/>
      <c r="I50" s="19"/>
      <c r="L50" s="19"/>
    </row>
    <row r="51" spans="1:12" x14ac:dyDescent="0.2">
      <c r="F51" s="19"/>
      <c r="I51" s="19"/>
      <c r="L51" s="19"/>
    </row>
    <row r="52" spans="1:12" x14ac:dyDescent="0.2">
      <c r="B52" s="8"/>
      <c r="F52" s="19"/>
      <c r="I52" s="19"/>
      <c r="L52" s="19"/>
    </row>
    <row r="54" spans="1:12" x14ac:dyDescent="0.2">
      <c r="B54" s="8"/>
    </row>
    <row r="55" spans="1:12" x14ac:dyDescent="0.2">
      <c r="B55" s="8"/>
    </row>
  </sheetData>
  <mergeCells count="12">
    <mergeCell ref="A1:R1"/>
    <mergeCell ref="A2:R2"/>
    <mergeCell ref="A4:A6"/>
    <mergeCell ref="B4:D5"/>
    <mergeCell ref="Q4:Q6"/>
    <mergeCell ref="R4:R6"/>
    <mergeCell ref="E4:G5"/>
    <mergeCell ref="H4:P4"/>
    <mergeCell ref="H5:J5"/>
    <mergeCell ref="K5:M5"/>
    <mergeCell ref="N5:P5"/>
    <mergeCell ref="A3:R3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S116"/>
  <sheetViews>
    <sheetView topLeftCell="A23" workbookViewId="0">
      <selection activeCell="A117" sqref="A117"/>
    </sheetView>
  </sheetViews>
  <sheetFormatPr baseColWidth="10" defaultColWidth="12" defaultRowHeight="10.199999999999999" x14ac:dyDescent="0.2"/>
  <cols>
    <col min="1" max="1" width="53.7109375" style="44" customWidth="1"/>
    <col min="2" max="2" width="14.7109375" style="44" bestFit="1" customWidth="1"/>
    <col min="3" max="3" width="9.140625" style="50" bestFit="1" customWidth="1"/>
    <col min="4" max="4" width="14.7109375" style="44" bestFit="1" customWidth="1"/>
    <col min="5" max="5" width="8.7109375" style="50" bestFit="1" customWidth="1"/>
    <col min="6" max="6" width="12.7109375" style="44" bestFit="1" customWidth="1"/>
    <col min="7" max="7" width="8.7109375" style="50" bestFit="1" customWidth="1"/>
    <col min="8" max="8" width="14.42578125" style="44" bestFit="1" customWidth="1"/>
    <col min="9" max="9" width="8.7109375" style="50" bestFit="1" customWidth="1"/>
    <col min="10" max="10" width="11.7109375" style="44" bestFit="1" customWidth="1"/>
    <col min="11" max="11" width="9.28515625" style="50" bestFit="1" customWidth="1"/>
    <col min="12" max="12" width="14.7109375" style="44" bestFit="1" customWidth="1"/>
    <col min="13" max="13" width="8.7109375" style="50" bestFit="1" customWidth="1"/>
    <col min="14" max="14" width="12.7109375" style="44" bestFit="1" customWidth="1"/>
    <col min="15" max="15" width="8.7109375" style="50" bestFit="1" customWidth="1"/>
    <col min="16" max="16384" width="12" style="44"/>
  </cols>
  <sheetData>
    <row r="1" spans="1:19" x14ac:dyDescent="0.2">
      <c r="A1" s="275" t="s">
        <v>78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9" x14ac:dyDescent="0.2">
      <c r="A2" s="275" t="s">
        <v>53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9" x14ac:dyDescent="0.2">
      <c r="A3" s="275" t="s">
        <v>28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</row>
    <row r="4" spans="1:19" customFormat="1" ht="22.8" x14ac:dyDescent="0.4">
      <c r="A4" s="272" t="s">
        <v>72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</row>
    <row r="5" spans="1:19" ht="12" customHeight="1" x14ac:dyDescent="0.2">
      <c r="A5" s="279" t="s">
        <v>27</v>
      </c>
      <c r="B5" s="282" t="s">
        <v>5</v>
      </c>
      <c r="C5" s="282"/>
      <c r="D5" s="278" t="s">
        <v>6</v>
      </c>
      <c r="E5" s="278"/>
      <c r="F5" s="278"/>
      <c r="G5" s="278"/>
      <c r="H5" s="278"/>
      <c r="I5" s="278"/>
      <c r="J5" s="278"/>
      <c r="K5" s="278"/>
      <c r="L5" s="282" t="s">
        <v>1</v>
      </c>
      <c r="M5" s="282"/>
      <c r="N5" s="273" t="s">
        <v>136</v>
      </c>
      <c r="O5" s="273"/>
      <c r="P5" s="273" t="s">
        <v>2</v>
      </c>
      <c r="Q5" s="273"/>
      <c r="R5" s="273" t="s">
        <v>108</v>
      </c>
      <c r="S5" s="273"/>
    </row>
    <row r="6" spans="1:19" ht="12" x14ac:dyDescent="0.35">
      <c r="A6" s="280"/>
      <c r="B6" s="283"/>
      <c r="C6" s="283"/>
      <c r="D6" s="284" t="s">
        <v>3</v>
      </c>
      <c r="E6" s="284"/>
      <c r="F6" s="284" t="s">
        <v>70</v>
      </c>
      <c r="G6" s="284"/>
      <c r="H6" s="284" t="s">
        <v>9</v>
      </c>
      <c r="I6" s="284"/>
      <c r="J6" s="284" t="s">
        <v>71</v>
      </c>
      <c r="K6" s="284"/>
      <c r="L6" s="283"/>
      <c r="M6" s="283"/>
      <c r="N6" s="274"/>
      <c r="O6" s="274"/>
      <c r="P6" s="274"/>
      <c r="Q6" s="274"/>
      <c r="R6" s="274"/>
      <c r="S6" s="274"/>
    </row>
    <row r="7" spans="1:19" x14ac:dyDescent="0.2">
      <c r="A7" s="281"/>
      <c r="B7" s="45" t="s">
        <v>7</v>
      </c>
      <c r="C7" s="46" t="s">
        <v>55</v>
      </c>
      <c r="D7" s="45" t="s">
        <v>7</v>
      </c>
      <c r="E7" s="46" t="s">
        <v>55</v>
      </c>
      <c r="F7" s="45" t="s">
        <v>7</v>
      </c>
      <c r="G7" s="46" t="s">
        <v>55</v>
      </c>
      <c r="H7" s="45" t="s">
        <v>7</v>
      </c>
      <c r="I7" s="46" t="s">
        <v>55</v>
      </c>
      <c r="J7" s="45" t="s">
        <v>7</v>
      </c>
      <c r="K7" s="46" t="s">
        <v>55</v>
      </c>
      <c r="L7" s="45" t="s">
        <v>7</v>
      </c>
      <c r="M7" s="46" t="s">
        <v>55</v>
      </c>
      <c r="N7" s="45" t="s">
        <v>7</v>
      </c>
      <c r="O7" s="46" t="s">
        <v>55</v>
      </c>
      <c r="P7" s="45" t="s">
        <v>7</v>
      </c>
      <c r="Q7" s="46" t="s">
        <v>55</v>
      </c>
      <c r="R7" s="45" t="s">
        <v>7</v>
      </c>
      <c r="S7" s="46" t="s">
        <v>55</v>
      </c>
    </row>
    <row r="8" spans="1:19" x14ac:dyDescent="0.2">
      <c r="A8" s="75"/>
      <c r="B8" s="76"/>
      <c r="C8" s="77"/>
      <c r="D8" s="77"/>
      <c r="E8" s="77"/>
      <c r="F8" s="67"/>
      <c r="G8" s="41"/>
      <c r="H8" s="77"/>
      <c r="I8" s="77"/>
      <c r="J8" s="77"/>
      <c r="K8" s="77"/>
      <c r="L8" s="77"/>
      <c r="M8" s="77"/>
      <c r="N8" s="77"/>
      <c r="O8" s="77"/>
    </row>
    <row r="9" spans="1:19" x14ac:dyDescent="0.2">
      <c r="A9" s="200" t="s">
        <v>74</v>
      </c>
      <c r="B9" s="68">
        <v>2245198.4438288854</v>
      </c>
      <c r="C9" s="41">
        <f>SUM(E9,M9,O9,Q9,S9)</f>
        <v>99.999999999998977</v>
      </c>
      <c r="D9" s="68">
        <f t="shared" ref="D9:D37" si="0">F9+H9+J9</f>
        <v>1463708.7255512411</v>
      </c>
      <c r="E9" s="41">
        <f>IF(ISNUMBER(D9/$B$9*100),D9/$B$9*100,0)</f>
        <v>65.192844292867122</v>
      </c>
      <c r="F9" s="68">
        <v>121024.42997070048</v>
      </c>
      <c r="G9" s="41">
        <f>IF(ISNUMBER(F9/$B$9*100),F9/$B$9*100,0)</f>
        <v>5.3903667314284043</v>
      </c>
      <c r="H9" s="68">
        <v>1340336.0022842344</v>
      </c>
      <c r="I9" s="41">
        <f>IF(ISNUMBER(H9/$B$9*100),H9/$B$9*100,0)</f>
        <v>59.697885768995576</v>
      </c>
      <c r="J9" s="68">
        <v>2348.2932963061912</v>
      </c>
      <c r="K9" s="41">
        <f>IF(ISNUMBER(J9/$B$9*100),J9/$B$9*100,0)</f>
        <v>0.1045917924431433</v>
      </c>
      <c r="L9" s="68">
        <v>610255.52685666247</v>
      </c>
      <c r="M9" s="41">
        <f>IF(ISNUMBER(L9/$B$9*100),L9/$B$9*100,0)</f>
        <v>27.18047166538889</v>
      </c>
      <c r="N9" s="68">
        <v>4227.2693187020959</v>
      </c>
      <c r="O9" s="41">
        <f>IF(ISNUMBER(N9/$B$9*100),N9/$B$9*100,0)</f>
        <v>0.18828043152805032</v>
      </c>
      <c r="P9" s="68">
        <v>66217.114726592888</v>
      </c>
      <c r="Q9" s="41">
        <f>IF(ISNUMBER(P9/$B$9*100),P9/$B$9*100,0)</f>
        <v>2.9492767068584129</v>
      </c>
      <c r="R9" s="68">
        <v>100789.80737566378</v>
      </c>
      <c r="S9" s="41">
        <f>IF(ISNUMBER(R9/$B$9*100),R9/$B$9*100,0)</f>
        <v>4.4891269033564916</v>
      </c>
    </row>
    <row r="10" spans="1:19" s="49" customFormat="1" x14ac:dyDescent="0.2">
      <c r="A10" s="198"/>
      <c r="B10" s="68"/>
      <c r="C10" s="41"/>
      <c r="D10" s="68"/>
      <c r="E10" s="41"/>
      <c r="F10" s="78"/>
      <c r="G10" s="41"/>
      <c r="H10" s="78"/>
      <c r="I10" s="41"/>
      <c r="J10" s="78"/>
      <c r="K10" s="41"/>
      <c r="L10" s="78"/>
      <c r="M10" s="41"/>
      <c r="N10" s="78"/>
      <c r="O10" s="41"/>
      <c r="P10" s="78"/>
      <c r="Q10" s="41"/>
      <c r="R10" s="78"/>
      <c r="S10" s="41"/>
    </row>
    <row r="11" spans="1:19" x14ac:dyDescent="0.2">
      <c r="A11" s="201" t="s">
        <v>29</v>
      </c>
      <c r="B11" s="68"/>
      <c r="C11" s="41"/>
      <c r="D11" s="68"/>
      <c r="E11" s="41"/>
      <c r="F11" s="68"/>
      <c r="G11" s="41"/>
      <c r="H11" s="68"/>
      <c r="I11" s="41"/>
      <c r="J11" s="68"/>
      <c r="K11" s="41"/>
      <c r="L11" s="68"/>
      <c r="M11" s="41"/>
      <c r="N11" s="68"/>
      <c r="O11" s="41"/>
      <c r="P11" s="68"/>
      <c r="Q11" s="41"/>
      <c r="R11" s="68"/>
      <c r="S11" s="41"/>
    </row>
    <row r="12" spans="1:19" x14ac:dyDescent="0.2">
      <c r="A12" s="202" t="s">
        <v>46</v>
      </c>
      <c r="B12" s="42">
        <f>SUM(B13:B15)</f>
        <v>1211430.9892179589</v>
      </c>
      <c r="C12" s="43">
        <f>IF(ISNUMBER(B12/B$9*100),B12/B$9*100,0)</f>
        <v>53.95652186325345</v>
      </c>
      <c r="D12" s="42">
        <f>SUM(D13:D15)</f>
        <v>831585.28477108059</v>
      </c>
      <c r="E12" s="43">
        <f>IF(ISNUMBER(D12/D$9*100),D12/D$9*100,0)</f>
        <v>56.813577063148323</v>
      </c>
      <c r="F12" s="42">
        <f>SUM(F13:F15)</f>
        <v>85090.756428403052</v>
      </c>
      <c r="G12" s="43">
        <f>IF(ISNUMBER(F12/F$9*100),F12/F$9*100,0)</f>
        <v>70.308743820568438</v>
      </c>
      <c r="H12" s="42">
        <f>SUM(H13:H15)</f>
        <v>744734.95677629719</v>
      </c>
      <c r="I12" s="43">
        <f>IF(ISNUMBER(H12/H$9*100),H12/H$9*100,0)</f>
        <v>55.563303194654253</v>
      </c>
      <c r="J12" s="42">
        <f>SUM(J13:J15)</f>
        <v>1759.5715663803901</v>
      </c>
      <c r="K12" s="43">
        <f>IF(ISNUMBER(J12/J$9*100),J12/J$9*100,0)</f>
        <v>74.929804089981161</v>
      </c>
      <c r="L12" s="42">
        <f>SUM(L13:L15)</f>
        <v>290219.77217389259</v>
      </c>
      <c r="M12" s="43">
        <f>IF(ISNUMBER(L12/L$9*100),L12/L$9*100,0)</f>
        <v>47.557090333744696</v>
      </c>
      <c r="N12" s="42">
        <f>SUM(N13:N15)</f>
        <v>3962.344540235486</v>
      </c>
      <c r="O12" s="43">
        <f>IF(ISNUMBER(N12/N$9*100),N12/N$9*100,0)</f>
        <v>93.732957176526668</v>
      </c>
      <c r="P12" s="42">
        <f>SUM(P13:P15)</f>
        <v>21403.963698976873</v>
      </c>
      <c r="Q12" s="43">
        <f>IF(ISNUMBER(P12/P$9*100),P12/P$9*100,0)</f>
        <v>32.323914727110584</v>
      </c>
      <c r="R12" s="42">
        <f>SUM(R13:R15)</f>
        <v>64259.624033767745</v>
      </c>
      <c r="S12" s="43">
        <f>IF(ISNUMBER(R12/R$9*100),R12/R$9*100,0)</f>
        <v>63.756073859987914</v>
      </c>
    </row>
    <row r="13" spans="1:19" x14ac:dyDescent="0.2">
      <c r="A13" s="205" t="s">
        <v>42</v>
      </c>
      <c r="B13" s="226">
        <v>266086.60640528577</v>
      </c>
      <c r="C13" s="43">
        <f>IF(ISNUMBER(B13/B$9*100),B13/B$9*100,0)</f>
        <v>11.851362499232392</v>
      </c>
      <c r="D13" s="42">
        <f t="shared" si="0"/>
        <v>181842.1838697065</v>
      </c>
      <c r="E13" s="43">
        <f>IF(ISNUMBER(D13/D$9*100),D13/D$9*100,0)</f>
        <v>12.423385930231692</v>
      </c>
      <c r="F13" s="226">
        <v>26604.821856328806</v>
      </c>
      <c r="G13" s="43">
        <f>IF(ISNUMBER(F13/F$9*100),F13/F$9*100,0)</f>
        <v>21.983017695493153</v>
      </c>
      <c r="H13" s="226">
        <v>154537.16777533045</v>
      </c>
      <c r="I13" s="43">
        <f>IF(ISNUMBER(H13/H$9*100),H13/H$9*100,0)</f>
        <v>11.529733403561817</v>
      </c>
      <c r="J13" s="226">
        <v>700.19423804724579</v>
      </c>
      <c r="K13" s="43">
        <f>IF(ISNUMBER(J13/J$9*100),J13/J$9*100,0)</f>
        <v>29.817154405228447</v>
      </c>
      <c r="L13" s="226">
        <v>62597.774351738342</v>
      </c>
      <c r="M13" s="43">
        <f>IF(ISNUMBER(L13/L$9*100),L13/L$9*100,0)</f>
        <v>10.257633335034322</v>
      </c>
      <c r="N13" s="226">
        <v>214.97191518994387</v>
      </c>
      <c r="O13" s="43">
        <f>IF(ISNUMBER(N13/N$9*100),N13/N$9*100,0)</f>
        <v>5.0853612339974354</v>
      </c>
      <c r="P13" s="226">
        <v>3860.2813913394211</v>
      </c>
      <c r="Q13" s="43">
        <f>IF(ISNUMBER(P13/P$9*100),P13/P$9*100,0)</f>
        <v>5.8297336078117077</v>
      </c>
      <c r="R13" s="226">
        <v>17571.39487731137</v>
      </c>
      <c r="S13" s="43">
        <f>IF(ISNUMBER(R13/R$9*100),R13/R$9*100,0)</f>
        <v>17.433702211394518</v>
      </c>
    </row>
    <row r="14" spans="1:19" x14ac:dyDescent="0.2">
      <c r="A14" s="205" t="s">
        <v>43</v>
      </c>
      <c r="B14" s="226">
        <v>162024.70766858387</v>
      </c>
      <c r="C14" s="43">
        <f t="shared" ref="C14:C16" si="1">IF(ISNUMBER(B14/B$9*100),B14/B$9*100,0)</f>
        <v>7.2164983061484946</v>
      </c>
      <c r="D14" s="42">
        <f t="shared" ref="D14:D16" si="2">F14+H14+J14</f>
        <v>118178.85444170181</v>
      </c>
      <c r="E14" s="43">
        <f t="shared" ref="E14:E16" si="3">IF(ISNUMBER(D14/D$9*100),D14/D$9*100,0)</f>
        <v>8.0739324961798662</v>
      </c>
      <c r="F14" s="226">
        <v>6174.1534219108125</v>
      </c>
      <c r="G14" s="43">
        <f t="shared" ref="G14:G16" si="4">IF(ISNUMBER(F14/F$9*100),F14/F$9*100,0)</f>
        <v>5.1015761226105756</v>
      </c>
      <c r="H14" s="226">
        <v>112004.701019791</v>
      </c>
      <c r="I14" s="43">
        <f t="shared" ref="I14:I16" si="5">IF(ISNUMBER(H14/H$9*100),H14/H$9*100,0)</f>
        <v>8.3564644110812338</v>
      </c>
      <c r="J14" s="226">
        <v>0</v>
      </c>
      <c r="K14" s="43">
        <f t="shared" ref="K14:K16" si="6">IF(ISNUMBER(J14/J$9*100),J14/J$9*100,0)</f>
        <v>0</v>
      </c>
      <c r="L14" s="226">
        <v>34362.607303159166</v>
      </c>
      <c r="M14" s="43">
        <f t="shared" ref="M14:M16" si="7">IF(ISNUMBER(L14/L$9*100),L14/L$9*100,0)</f>
        <v>5.6308555663815065</v>
      </c>
      <c r="N14" s="226">
        <v>0</v>
      </c>
      <c r="O14" s="43">
        <f t="shared" ref="O14:O16" si="8">IF(ISNUMBER(N14/N$9*100),N14/N$9*100,0)</f>
        <v>0</v>
      </c>
      <c r="P14" s="226">
        <v>2833.3443785481122</v>
      </c>
      <c r="Q14" s="43">
        <f t="shared" ref="Q14:Q16" si="9">IF(ISNUMBER(P14/P$9*100),P14/P$9*100,0)</f>
        <v>4.2788701837083174</v>
      </c>
      <c r="R14" s="226">
        <v>6649.9015451744854</v>
      </c>
      <c r="S14" s="43">
        <f t="shared" ref="S14:S16" si="10">IF(ISNUMBER(R14/R$9*100),R14/R$9*100,0)</f>
        <v>6.5977916996993278</v>
      </c>
    </row>
    <row r="15" spans="1:19" x14ac:dyDescent="0.2">
      <c r="A15" s="205" t="s">
        <v>60</v>
      </c>
      <c r="B15" s="226">
        <v>783319.67514408927</v>
      </c>
      <c r="C15" s="43">
        <f t="shared" si="1"/>
        <v>34.888661057872568</v>
      </c>
      <c r="D15" s="42">
        <f t="shared" si="2"/>
        <v>531564.24645967223</v>
      </c>
      <c r="E15" s="43">
        <f t="shared" si="3"/>
        <v>36.316258636736762</v>
      </c>
      <c r="F15" s="226">
        <v>52311.781150163428</v>
      </c>
      <c r="G15" s="43">
        <f t="shared" si="4"/>
        <v>43.224150002464704</v>
      </c>
      <c r="H15" s="226">
        <v>478193.08798117575</v>
      </c>
      <c r="I15" s="43">
        <f t="shared" si="5"/>
        <v>35.677105380011213</v>
      </c>
      <c r="J15" s="226">
        <v>1059.3773283331443</v>
      </c>
      <c r="K15" s="43">
        <f t="shared" si="6"/>
        <v>45.112649684752725</v>
      </c>
      <c r="L15" s="226">
        <v>193259.39051899506</v>
      </c>
      <c r="M15" s="43">
        <f t="shared" si="7"/>
        <v>31.668601432328863</v>
      </c>
      <c r="N15" s="226">
        <v>3747.372625045542</v>
      </c>
      <c r="O15" s="43">
        <f t="shared" si="8"/>
        <v>88.647595942529222</v>
      </c>
      <c r="P15" s="226">
        <v>14710.337929089339</v>
      </c>
      <c r="Q15" s="43">
        <f t="shared" si="9"/>
        <v>22.215310935590562</v>
      </c>
      <c r="R15" s="226">
        <v>40038.327611281893</v>
      </c>
      <c r="S15" s="43">
        <f t="shared" si="10"/>
        <v>39.724579948894075</v>
      </c>
    </row>
    <row r="16" spans="1:19" x14ac:dyDescent="0.2">
      <c r="A16" s="202" t="s">
        <v>44</v>
      </c>
      <c r="B16" s="226">
        <v>1033767.4546109047</v>
      </c>
      <c r="C16" s="43">
        <f t="shared" si="1"/>
        <v>46.04347813674557</v>
      </c>
      <c r="D16" s="42">
        <f t="shared" si="2"/>
        <v>632123.44078014931</v>
      </c>
      <c r="E16" s="43">
        <f t="shared" si="3"/>
        <v>43.18642293685091</v>
      </c>
      <c r="F16" s="226">
        <v>35933.673542297525</v>
      </c>
      <c r="G16" s="43">
        <f t="shared" si="4"/>
        <v>29.69125617943164</v>
      </c>
      <c r="H16" s="226">
        <v>595601.04550792591</v>
      </c>
      <c r="I16" s="43">
        <f t="shared" si="5"/>
        <v>44.436696805344901</v>
      </c>
      <c r="J16" s="226">
        <v>588.72172992580124</v>
      </c>
      <c r="K16" s="43">
        <f t="shared" si="6"/>
        <v>25.070195910018832</v>
      </c>
      <c r="L16" s="226">
        <v>320035.75468276936</v>
      </c>
      <c r="M16" s="43">
        <f t="shared" si="7"/>
        <v>52.442909666255218</v>
      </c>
      <c r="N16" s="226">
        <v>264.92477846661058</v>
      </c>
      <c r="O16" s="43">
        <f t="shared" si="8"/>
        <v>6.2670428234733526</v>
      </c>
      <c r="P16" s="226">
        <v>44813.151027616019</v>
      </c>
      <c r="Q16" s="43">
        <f t="shared" si="9"/>
        <v>67.676085272889424</v>
      </c>
      <c r="R16" s="226">
        <v>36530.183341895994</v>
      </c>
      <c r="S16" s="43">
        <f t="shared" si="10"/>
        <v>36.24392614001205</v>
      </c>
    </row>
    <row r="17" spans="1:19" x14ac:dyDescent="0.2">
      <c r="A17" s="201"/>
      <c r="B17" s="70"/>
      <c r="C17" s="43"/>
      <c r="D17" s="70">
        <f t="shared" si="0"/>
        <v>0</v>
      </c>
      <c r="E17" s="43"/>
      <c r="F17" s="70"/>
      <c r="G17" s="43"/>
      <c r="H17" s="70"/>
      <c r="I17" s="43"/>
      <c r="J17" s="70"/>
      <c r="K17" s="43"/>
      <c r="L17" s="70"/>
      <c r="M17" s="43"/>
      <c r="N17" s="70"/>
      <c r="O17" s="43"/>
      <c r="P17" s="70"/>
      <c r="Q17" s="43"/>
      <c r="R17" s="70"/>
      <c r="S17" s="43"/>
    </row>
    <row r="18" spans="1:19" x14ac:dyDescent="0.2">
      <c r="A18" s="201" t="s">
        <v>152</v>
      </c>
      <c r="B18" s="68"/>
      <c r="C18" s="41"/>
      <c r="D18" s="68"/>
      <c r="E18" s="41"/>
      <c r="F18" s="68"/>
      <c r="G18" s="41"/>
      <c r="H18" s="68"/>
      <c r="I18" s="41"/>
      <c r="J18" s="68"/>
      <c r="K18" s="41"/>
      <c r="L18" s="68"/>
      <c r="M18" s="41"/>
      <c r="N18" s="68"/>
      <c r="O18" s="41"/>
      <c r="P18" s="68"/>
      <c r="Q18" s="41"/>
      <c r="R18" s="68"/>
      <c r="S18" s="41"/>
    </row>
    <row r="19" spans="1:19" x14ac:dyDescent="0.2">
      <c r="A19" s="187" t="s">
        <v>30</v>
      </c>
      <c r="B19" s="226">
        <v>211628.49891103705</v>
      </c>
      <c r="C19" s="43">
        <f>IF(ISNUMBER(B19/B$9*100),B19/B$9*100,0)</f>
        <v>9.4258260107348448</v>
      </c>
      <c r="D19" s="42">
        <f t="shared" si="0"/>
        <v>109997.82694486252</v>
      </c>
      <c r="E19" s="43">
        <f>IF(ISNUMBER(D19/D$9*100),D19/D$9*100,0)</f>
        <v>7.5150079400829366</v>
      </c>
      <c r="F19" s="226">
        <v>2753.1896346353396</v>
      </c>
      <c r="G19" s="43">
        <f>IF(ISNUMBER(F19/F$9*100),F19/F$9*100,0)</f>
        <v>2.2749040299564935</v>
      </c>
      <c r="H19" s="226">
        <v>106479.45995409029</v>
      </c>
      <c r="I19" s="43">
        <f>IF(ISNUMBER(H19/H$9*100),H19/H$9*100,0)</f>
        <v>7.9442363536176979</v>
      </c>
      <c r="J19" s="226">
        <v>765.17735613689263</v>
      </c>
      <c r="K19" s="43">
        <f>IF(ISNUMBER(J19/J$9*100),J19/J$9*100,0)</f>
        <v>32.584403206383897</v>
      </c>
      <c r="L19" s="226">
        <v>86255.395017791059</v>
      </c>
      <c r="M19" s="43">
        <f>IF(ISNUMBER(L19/L$9*100),L19/L$9*100,0)</f>
        <v>14.134307879533687</v>
      </c>
      <c r="N19" s="226">
        <v>0</v>
      </c>
      <c r="O19" s="43">
        <f>IF(ISNUMBER(N19/N$9*100),N19/N$9*100,0)</f>
        <v>0</v>
      </c>
      <c r="P19" s="226">
        <v>4885.5493273413986</v>
      </c>
      <c r="Q19" s="43">
        <f>IF(ISNUMBER(P19/P$9*100),P19/P$9*100,0)</f>
        <v>7.3780764195383393</v>
      </c>
      <c r="R19" s="226">
        <v>10489.727621042302</v>
      </c>
      <c r="S19" s="43">
        <f>IF(ISNUMBER(R19/R$9*100),R19/R$9*100,0)</f>
        <v>10.407528195728155</v>
      </c>
    </row>
    <row r="20" spans="1:19" x14ac:dyDescent="0.2">
      <c r="A20" s="187" t="s">
        <v>138</v>
      </c>
      <c r="B20" s="226">
        <v>290098.65278821881</v>
      </c>
      <c r="C20" s="43">
        <f t="shared" ref="C20:C25" si="11">IF(ISNUMBER(B20/B$9*100),B20/B$9*100,0)</f>
        <v>12.920846867036589</v>
      </c>
      <c r="D20" s="42">
        <f t="shared" ref="D20:D25" si="12">F20+H20+J20</f>
        <v>157154.96844283034</v>
      </c>
      <c r="E20" s="43">
        <f t="shared" ref="E20:E25" si="13">IF(ISNUMBER(D20/D$9*100),D20/D$9*100,0)</f>
        <v>10.736765156854885</v>
      </c>
      <c r="F20" s="226">
        <v>3835.6342339963167</v>
      </c>
      <c r="G20" s="43">
        <f t="shared" ref="G20:G25" si="14">IF(ISNUMBER(F20/F$9*100),F20/F$9*100,0)</f>
        <v>3.1693057632454105</v>
      </c>
      <c r="H20" s="226">
        <v>153319.33420883401</v>
      </c>
      <c r="I20" s="43">
        <f t="shared" ref="I20:I25" si="15">IF(ISNUMBER(H20/H$9*100),H20/H$9*100,0)</f>
        <v>11.4388730846253</v>
      </c>
      <c r="J20" s="226">
        <v>0</v>
      </c>
      <c r="K20" s="43">
        <f t="shared" ref="K20:K25" si="16">IF(ISNUMBER(J20/J$9*100),J20/J$9*100,0)</f>
        <v>0</v>
      </c>
      <c r="L20" s="226">
        <v>112326.30346388482</v>
      </c>
      <c r="M20" s="43">
        <f t="shared" ref="M20:M25" si="17">IF(ISNUMBER(L20/L$9*100),L20/L$9*100,0)</f>
        <v>18.406437716748144</v>
      </c>
      <c r="N20" s="226">
        <v>0</v>
      </c>
      <c r="O20" s="43">
        <f t="shared" ref="O20:O25" si="18">IF(ISNUMBER(N20/N$9*100),N20/N$9*100,0)</f>
        <v>0</v>
      </c>
      <c r="P20" s="226">
        <v>5363.9021786636849</v>
      </c>
      <c r="Q20" s="43">
        <f t="shared" ref="Q20:Q25" si="19">IF(ISNUMBER(P20/P$9*100),P20/P$9*100,0)</f>
        <v>8.1004770455658868</v>
      </c>
      <c r="R20" s="226">
        <v>15253.478702840453</v>
      </c>
      <c r="S20" s="43">
        <f t="shared" ref="S20:S25" si="20">IF(ISNUMBER(R20/R$9*100),R20/R$9*100,0)</f>
        <v>15.13394965225768</v>
      </c>
    </row>
    <row r="21" spans="1:19" x14ac:dyDescent="0.2">
      <c r="A21" s="187" t="s">
        <v>139</v>
      </c>
      <c r="B21" s="226">
        <v>799993.48236109002</v>
      </c>
      <c r="C21" s="43">
        <f t="shared" si="11"/>
        <v>35.631303974930972</v>
      </c>
      <c r="D21" s="42">
        <f t="shared" si="12"/>
        <v>511991.0173062674</v>
      </c>
      <c r="E21" s="43">
        <f t="shared" si="13"/>
        <v>34.979023378674512</v>
      </c>
      <c r="F21" s="226">
        <v>19457.65931629232</v>
      </c>
      <c r="G21" s="43">
        <f t="shared" si="14"/>
        <v>16.07746412935218</v>
      </c>
      <c r="H21" s="226">
        <v>491561.44138598919</v>
      </c>
      <c r="I21" s="43">
        <f t="shared" si="15"/>
        <v>36.674493600728312</v>
      </c>
      <c r="J21" s="226">
        <v>971.91660398588533</v>
      </c>
      <c r="K21" s="43">
        <f t="shared" si="16"/>
        <v>41.388211835152219</v>
      </c>
      <c r="L21" s="226">
        <v>222838.42000333697</v>
      </c>
      <c r="M21" s="43">
        <f t="shared" si="17"/>
        <v>36.515592271838202</v>
      </c>
      <c r="N21" s="226">
        <v>3086.3123439377669</v>
      </c>
      <c r="O21" s="43">
        <f t="shared" si="18"/>
        <v>73.009598188680386</v>
      </c>
      <c r="P21" s="226">
        <v>26581.291122640483</v>
      </c>
      <c r="Q21" s="43">
        <f t="shared" si="19"/>
        <v>40.142629639472041</v>
      </c>
      <c r="R21" s="226">
        <v>35496.441584903085</v>
      </c>
      <c r="S21" s="43">
        <f t="shared" si="20"/>
        <v>35.218284972607144</v>
      </c>
    </row>
    <row r="22" spans="1:19" x14ac:dyDescent="0.2">
      <c r="A22" s="187" t="s">
        <v>140</v>
      </c>
      <c r="B22" s="226">
        <v>295229.18955001328</v>
      </c>
      <c r="C22" s="43">
        <f t="shared" si="11"/>
        <v>13.149358372373509</v>
      </c>
      <c r="D22" s="42">
        <f t="shared" si="12"/>
        <v>207100.23087236215</v>
      </c>
      <c r="E22" s="43">
        <f t="shared" si="13"/>
        <v>14.149005690621063</v>
      </c>
      <c r="F22" s="226">
        <v>9993.7127043038035</v>
      </c>
      <c r="G22" s="43">
        <f t="shared" si="14"/>
        <v>8.2575994836110702</v>
      </c>
      <c r="H22" s="226">
        <v>196848.55186983044</v>
      </c>
      <c r="I22" s="43">
        <f t="shared" si="15"/>
        <v>14.686507825974694</v>
      </c>
      <c r="J22" s="226">
        <v>257.96629822793267</v>
      </c>
      <c r="K22" s="43">
        <f t="shared" si="16"/>
        <v>10.985267412452586</v>
      </c>
      <c r="L22" s="226">
        <v>54792.949555014369</v>
      </c>
      <c r="M22" s="43">
        <f t="shared" si="17"/>
        <v>8.9786896051961858</v>
      </c>
      <c r="N22" s="226">
        <v>1140.9569747643291</v>
      </c>
      <c r="O22" s="43">
        <f t="shared" si="18"/>
        <v>26.990401811319622</v>
      </c>
      <c r="P22" s="226">
        <v>10335.120123327722</v>
      </c>
      <c r="Q22" s="43">
        <f t="shared" si="19"/>
        <v>15.607928805114673</v>
      </c>
      <c r="R22" s="226">
        <v>21859.932024544654</v>
      </c>
      <c r="S22" s="43">
        <f t="shared" si="20"/>
        <v>21.688633596717093</v>
      </c>
    </row>
    <row r="23" spans="1:19" x14ac:dyDescent="0.2">
      <c r="A23" s="187" t="s">
        <v>141</v>
      </c>
      <c r="B23" s="226">
        <v>412888.1803920375</v>
      </c>
      <c r="C23" s="43">
        <f t="shared" si="11"/>
        <v>18.389830151846709</v>
      </c>
      <c r="D23" s="42">
        <f t="shared" si="12"/>
        <v>303416.8450387987</v>
      </c>
      <c r="E23" s="43">
        <f t="shared" si="13"/>
        <v>20.729318596125072</v>
      </c>
      <c r="F23" s="226">
        <v>32446.846578447115</v>
      </c>
      <c r="G23" s="43">
        <f t="shared" si="14"/>
        <v>26.81016269715326</v>
      </c>
      <c r="H23" s="226">
        <v>270616.76542239613</v>
      </c>
      <c r="I23" s="43">
        <f t="shared" si="15"/>
        <v>20.19021834534059</v>
      </c>
      <c r="J23" s="226">
        <v>353.23303795548077</v>
      </c>
      <c r="K23" s="43">
        <f t="shared" si="16"/>
        <v>15.042117546011301</v>
      </c>
      <c r="L23" s="226">
        <v>81187.177741587511</v>
      </c>
      <c r="M23" s="43">
        <f t="shared" si="17"/>
        <v>13.303800484982228</v>
      </c>
      <c r="N23" s="226">
        <v>0</v>
      </c>
      <c r="O23" s="43">
        <f t="shared" si="18"/>
        <v>0</v>
      </c>
      <c r="P23" s="226">
        <v>17286.609650255083</v>
      </c>
      <c r="Q23" s="43">
        <f t="shared" si="19"/>
        <v>26.105954210826944</v>
      </c>
      <c r="R23" s="226">
        <v>10997.547961395958</v>
      </c>
      <c r="S23" s="43">
        <f t="shared" si="20"/>
        <v>10.911369162960989</v>
      </c>
    </row>
    <row r="24" spans="1:19" x14ac:dyDescent="0.2">
      <c r="A24" s="187" t="s">
        <v>33</v>
      </c>
      <c r="B24" s="226">
        <v>210096.12393990831</v>
      </c>
      <c r="C24" s="43">
        <f t="shared" si="11"/>
        <v>9.3575748066891347</v>
      </c>
      <c r="D24" s="42">
        <f t="shared" si="12"/>
        <v>155762.69404978535</v>
      </c>
      <c r="E24" s="43">
        <f t="shared" si="13"/>
        <v>10.641645522139264</v>
      </c>
      <c r="F24" s="226">
        <v>51919.229686603525</v>
      </c>
      <c r="G24" s="43">
        <f t="shared" si="14"/>
        <v>42.899792793217827</v>
      </c>
      <c r="H24" s="226">
        <v>103843.46436318182</v>
      </c>
      <c r="I24" s="43">
        <f t="shared" si="15"/>
        <v>7.7475695785392</v>
      </c>
      <c r="J24" s="226">
        <v>0</v>
      </c>
      <c r="K24" s="43">
        <f t="shared" si="16"/>
        <v>0</v>
      </c>
      <c r="L24" s="226">
        <v>47732.878423103575</v>
      </c>
      <c r="M24" s="43">
        <f t="shared" si="17"/>
        <v>7.8217855181039813</v>
      </c>
      <c r="N24" s="226">
        <v>0</v>
      </c>
      <c r="O24" s="43">
        <f t="shared" si="18"/>
        <v>0</v>
      </c>
      <c r="P24" s="226">
        <v>978.26879118231898</v>
      </c>
      <c r="Q24" s="43">
        <f t="shared" si="19"/>
        <v>1.477365474502387</v>
      </c>
      <c r="R24" s="226">
        <v>5622.2826758370547</v>
      </c>
      <c r="S24" s="43">
        <f t="shared" si="20"/>
        <v>5.5782254398817157</v>
      </c>
    </row>
    <row r="25" spans="1:19" x14ac:dyDescent="0.2">
      <c r="A25" s="187" t="s">
        <v>142</v>
      </c>
      <c r="B25" s="226">
        <v>25264.315886556109</v>
      </c>
      <c r="C25" s="43">
        <f t="shared" si="11"/>
        <v>1.1252598163871519</v>
      </c>
      <c r="D25" s="42">
        <f t="shared" si="12"/>
        <v>18285.14289632906</v>
      </c>
      <c r="E25" s="43">
        <f t="shared" si="13"/>
        <v>1.2492337155018851</v>
      </c>
      <c r="F25" s="226">
        <v>618.1578164220914</v>
      </c>
      <c r="G25" s="43">
        <f t="shared" si="14"/>
        <v>0.51077110346377574</v>
      </c>
      <c r="H25" s="226">
        <v>17666.985079906968</v>
      </c>
      <c r="I25" s="43">
        <f t="shared" si="15"/>
        <v>1.3181012111737989</v>
      </c>
      <c r="J25" s="226">
        <v>0</v>
      </c>
      <c r="K25" s="43">
        <f t="shared" si="16"/>
        <v>0</v>
      </c>
      <c r="L25" s="226">
        <v>5122.4026519447016</v>
      </c>
      <c r="M25" s="43">
        <f t="shared" si="17"/>
        <v>0.83938652359765631</v>
      </c>
      <c r="N25" s="226">
        <v>0</v>
      </c>
      <c r="O25" s="43">
        <f t="shared" si="18"/>
        <v>0</v>
      </c>
      <c r="P25" s="226">
        <v>786.37353318214582</v>
      </c>
      <c r="Q25" s="43">
        <f t="shared" si="19"/>
        <v>1.1875684049796527</v>
      </c>
      <c r="R25" s="226">
        <v>1070.3968051002009</v>
      </c>
      <c r="S25" s="43">
        <f t="shared" si="20"/>
        <v>1.0620089798471564</v>
      </c>
    </row>
    <row r="26" spans="1:19" x14ac:dyDescent="0.2">
      <c r="A26"/>
      <c r="B26" s="70"/>
      <c r="C26" s="71"/>
      <c r="D26" s="70">
        <f t="shared" si="0"/>
        <v>0</v>
      </c>
      <c r="E26" s="71"/>
      <c r="F26" s="70"/>
      <c r="G26" s="71"/>
      <c r="H26" s="70"/>
      <c r="I26" s="71"/>
      <c r="J26" s="70"/>
      <c r="K26" s="71"/>
      <c r="L26" s="70"/>
      <c r="M26" s="71"/>
      <c r="N26" s="70"/>
      <c r="O26" s="71"/>
      <c r="P26" s="70"/>
      <c r="Q26" s="71"/>
      <c r="R26" s="70"/>
      <c r="S26" s="71"/>
    </row>
    <row r="27" spans="1:19" x14ac:dyDescent="0.2">
      <c r="A27" s="204" t="s">
        <v>15</v>
      </c>
      <c r="B27" s="68"/>
      <c r="C27" s="41"/>
      <c r="D27" s="68"/>
      <c r="E27" s="41"/>
      <c r="F27" s="68"/>
      <c r="G27" s="41"/>
      <c r="H27" s="68"/>
      <c r="I27" s="41"/>
      <c r="J27" s="68"/>
      <c r="K27" s="41"/>
      <c r="L27" s="68"/>
      <c r="M27" s="41"/>
      <c r="N27" s="68"/>
      <c r="O27" s="41"/>
      <c r="P27" s="68"/>
      <c r="Q27" s="41"/>
      <c r="R27" s="68"/>
      <c r="S27" s="41"/>
    </row>
    <row r="28" spans="1:19" x14ac:dyDescent="0.2">
      <c r="A28" s="187" t="s">
        <v>34</v>
      </c>
      <c r="B28" s="226">
        <v>161120.04881626653</v>
      </c>
      <c r="C28" s="43">
        <f>IF(ISNUMBER(B28/B$9*100),B28/B$9*100,0)</f>
        <v>7.1762052596784214</v>
      </c>
      <c r="D28" s="69">
        <f>F28+H28+J28</f>
        <v>120476.52858491571</v>
      </c>
      <c r="E28" s="43">
        <f>IF(ISNUMBER(D28/D$9*100),D28/D$9*100,0)</f>
        <v>8.2309086829788178</v>
      </c>
      <c r="F28" s="226">
        <v>924.29311598350807</v>
      </c>
      <c r="G28" s="43">
        <f>IF(ISNUMBER(F28/F$9*100),F28/F$9*100,0)</f>
        <v>0.76372441184583606</v>
      </c>
      <c r="H28" s="226">
        <v>119552.23546893219</v>
      </c>
      <c r="I28" s="43">
        <f>IF(ISNUMBER(H28/H$9*100),H28/H$9*100,0)</f>
        <v>8.919572052469551</v>
      </c>
      <c r="J28" s="226">
        <v>0</v>
      </c>
      <c r="K28" s="43">
        <f>IF(ISNUMBER(J28/J$9*100),J28/J$9*100,0)</f>
        <v>0</v>
      </c>
      <c r="L28" s="226">
        <v>8890.4671032668994</v>
      </c>
      <c r="M28" s="43">
        <f>IF(ISNUMBER(L28/L$9*100),L28/L$9*100,0)</f>
        <v>1.4568433569230259</v>
      </c>
      <c r="N28" s="226">
        <v>2618.6751398656015</v>
      </c>
      <c r="O28" s="43">
        <f>IF(ISNUMBER(N28/N$9*100),N28/N$9*100,0)</f>
        <v>61.947203796081219</v>
      </c>
      <c r="P28" s="226">
        <v>20414.139820948156</v>
      </c>
      <c r="Q28" s="43">
        <f>IF(ISNUMBER(P28/P$9*100),P28/P$9*100,0)</f>
        <v>30.829098950078247</v>
      </c>
      <c r="R28" s="226">
        <v>8720.2381672700958</v>
      </c>
      <c r="S28" s="43">
        <f>IF(ISNUMBER(R28/R$9*100),R28/R$9*100,0)</f>
        <v>8.6519047851416389</v>
      </c>
    </row>
    <row r="29" spans="1:19" x14ac:dyDescent="0.2">
      <c r="A29" s="187" t="s">
        <v>35</v>
      </c>
      <c r="B29" s="226">
        <v>307858.40599782247</v>
      </c>
      <c r="C29" s="43">
        <f t="shared" ref="C29:C34" si="21">IF(ISNUMBER(B29/B$9*100),B29/B$9*100,0)</f>
        <v>13.711857267850727</v>
      </c>
      <c r="D29" s="69">
        <f t="shared" ref="D29:D34" si="22">F29+H29+J29</f>
        <v>252299.8219935275</v>
      </c>
      <c r="E29" s="43">
        <f t="shared" ref="E29:E34" si="23">IF(ISNUMBER(D29/D$9*100),D29/D$9*100,0)</f>
        <v>17.237023841509856</v>
      </c>
      <c r="F29" s="226">
        <v>13013.267692552445</v>
      </c>
      <c r="G29" s="43">
        <f t="shared" ref="G29:G34" si="24">IF(ISNUMBER(F29/F$9*100),F29/F$9*100,0)</f>
        <v>10.752595732698682</v>
      </c>
      <c r="H29" s="226">
        <v>239286.55430097505</v>
      </c>
      <c r="I29" s="43">
        <f t="shared" ref="I29:I34" si="25">IF(ISNUMBER(H29/H$9*100),H29/H$9*100,0)</f>
        <v>17.85272900923178</v>
      </c>
      <c r="J29" s="226">
        <v>0</v>
      </c>
      <c r="K29" s="43">
        <f t="shared" ref="K29:K34" si="26">IF(ISNUMBER(J29/J$9*100),J29/J$9*100,0)</f>
        <v>0</v>
      </c>
      <c r="L29" s="226">
        <v>25841.889410299536</v>
      </c>
      <c r="M29" s="43">
        <f t="shared" ref="M29:M34" si="27">IF(ISNUMBER(L29/L$9*100),L29/L$9*100,0)</f>
        <v>4.2346014534939735</v>
      </c>
      <c r="N29" s="226">
        <v>0</v>
      </c>
      <c r="O29" s="43">
        <f t="shared" ref="O29:O34" si="28">IF(ISNUMBER(N29/N$9*100),N29/N$9*100,0)</f>
        <v>0</v>
      </c>
      <c r="P29" s="226">
        <v>20145.736660807626</v>
      </c>
      <c r="Q29" s="43">
        <f t="shared" ref="Q29:Q34" si="29">IF(ISNUMBER(P29/P$9*100),P29/P$9*100,0)</f>
        <v>30.423760902280854</v>
      </c>
      <c r="R29" s="226">
        <v>9570.9579331881923</v>
      </c>
      <c r="S29" s="43">
        <f t="shared" ref="S29:S34" si="30">IF(ISNUMBER(R29/R$9*100),R29/R$9*100,0)</f>
        <v>9.4959581552877843</v>
      </c>
    </row>
    <row r="30" spans="1:19" x14ac:dyDescent="0.2">
      <c r="A30" s="187" t="s">
        <v>36</v>
      </c>
      <c r="B30" s="226">
        <v>285499.51252487791</v>
      </c>
      <c r="C30" s="43">
        <f t="shared" si="21"/>
        <v>12.716003492234599</v>
      </c>
      <c r="D30" s="69">
        <f t="shared" si="22"/>
        <v>227450.08139719142</v>
      </c>
      <c r="E30" s="43">
        <f t="shared" si="23"/>
        <v>15.539299412971145</v>
      </c>
      <c r="F30" s="226">
        <v>20311.641831993456</v>
      </c>
      <c r="G30" s="43">
        <f t="shared" si="24"/>
        <v>16.78309233673798</v>
      </c>
      <c r="H30" s="226">
        <v>207138.43956519797</v>
      </c>
      <c r="I30" s="43">
        <f t="shared" si="25"/>
        <v>15.454217391175604</v>
      </c>
      <c r="J30" s="226">
        <v>0</v>
      </c>
      <c r="K30" s="43">
        <f t="shared" si="26"/>
        <v>0</v>
      </c>
      <c r="L30" s="226">
        <v>41488.532443664102</v>
      </c>
      <c r="M30" s="43">
        <f t="shared" si="27"/>
        <v>6.7985508721839034</v>
      </c>
      <c r="N30" s="226">
        <v>0</v>
      </c>
      <c r="O30" s="43">
        <f t="shared" si="28"/>
        <v>0</v>
      </c>
      <c r="P30" s="226">
        <v>7178.0434362842816</v>
      </c>
      <c r="Q30" s="43">
        <f t="shared" si="29"/>
        <v>10.840163401745997</v>
      </c>
      <c r="R30" s="226">
        <v>9382.85524773826</v>
      </c>
      <c r="S30" s="43">
        <f t="shared" si="30"/>
        <v>9.3093294769048232</v>
      </c>
    </row>
    <row r="31" spans="1:19" x14ac:dyDescent="0.2">
      <c r="A31" s="187" t="s">
        <v>38</v>
      </c>
      <c r="B31" s="226">
        <v>287557.83072835073</v>
      </c>
      <c r="C31" s="43">
        <f t="shared" si="21"/>
        <v>12.807679941108427</v>
      </c>
      <c r="D31" s="69">
        <f t="shared" si="22"/>
        <v>204819.12253359315</v>
      </c>
      <c r="E31" s="43">
        <f t="shared" si="23"/>
        <v>13.993161273016058</v>
      </c>
      <c r="F31" s="226">
        <v>19645.426855329417</v>
      </c>
      <c r="G31" s="43">
        <f t="shared" si="24"/>
        <v>16.232612589115682</v>
      </c>
      <c r="H31" s="226">
        <v>184378.23470048895</v>
      </c>
      <c r="I31" s="43">
        <f t="shared" si="25"/>
        <v>13.756120434448297</v>
      </c>
      <c r="J31" s="226">
        <v>795.46097777479395</v>
      </c>
      <c r="K31" s="43">
        <f t="shared" si="26"/>
        <v>33.874004538787169</v>
      </c>
      <c r="L31" s="226">
        <v>61095.255574818453</v>
      </c>
      <c r="M31" s="43">
        <f t="shared" si="27"/>
        <v>10.011421918538163</v>
      </c>
      <c r="N31" s="226">
        <v>1393.6222636465504</v>
      </c>
      <c r="O31" s="43">
        <f t="shared" si="28"/>
        <v>32.967434969921342</v>
      </c>
      <c r="P31" s="226">
        <v>5126.2063215335347</v>
      </c>
      <c r="Q31" s="43">
        <f t="shared" si="29"/>
        <v>7.7415126628506554</v>
      </c>
      <c r="R31" s="226">
        <v>15123.624034759008</v>
      </c>
      <c r="S31" s="43">
        <f t="shared" si="30"/>
        <v>15.005112549119412</v>
      </c>
    </row>
    <row r="32" spans="1:19" x14ac:dyDescent="0.2">
      <c r="A32" s="187" t="s">
        <v>39</v>
      </c>
      <c r="B32" s="226">
        <v>404201.61326484469</v>
      </c>
      <c r="C32" s="43">
        <f t="shared" si="21"/>
        <v>18.002934857532367</v>
      </c>
      <c r="D32" s="69">
        <f t="shared" si="22"/>
        <v>261056.63554024426</v>
      </c>
      <c r="E32" s="43">
        <f t="shared" si="23"/>
        <v>17.835285872326057</v>
      </c>
      <c r="F32" s="226">
        <v>20885.668570368678</v>
      </c>
      <c r="G32" s="43">
        <f t="shared" si="24"/>
        <v>17.257398837098435</v>
      </c>
      <c r="H32" s="226">
        <v>239935.47827790526</v>
      </c>
      <c r="I32" s="43">
        <f t="shared" si="25"/>
        <v>17.901144031720492</v>
      </c>
      <c r="J32" s="226">
        <v>235.4886919703205</v>
      </c>
      <c r="K32" s="43">
        <f t="shared" si="26"/>
        <v>10.028078364007534</v>
      </c>
      <c r="L32" s="226">
        <v>121825.08697999302</v>
      </c>
      <c r="M32" s="43">
        <f t="shared" si="27"/>
        <v>19.962963319233886</v>
      </c>
      <c r="N32" s="226">
        <v>0</v>
      </c>
      <c r="O32" s="43">
        <f t="shared" si="28"/>
        <v>0</v>
      </c>
      <c r="P32" s="226">
        <v>3694.8560819158038</v>
      </c>
      <c r="Q32" s="43">
        <f t="shared" si="29"/>
        <v>5.5799110202425419</v>
      </c>
      <c r="R32" s="226">
        <v>17625.034662692276</v>
      </c>
      <c r="S32" s="43">
        <f t="shared" si="30"/>
        <v>17.486921665600814</v>
      </c>
    </row>
    <row r="33" spans="1:19" x14ac:dyDescent="0.2">
      <c r="A33" s="187" t="s">
        <v>40</v>
      </c>
      <c r="B33" s="226">
        <v>505873.39391705609</v>
      </c>
      <c r="C33" s="43">
        <f t="shared" si="21"/>
        <v>22.531344403319501</v>
      </c>
      <c r="D33" s="69">
        <f t="shared" si="22"/>
        <v>284833.50459991477</v>
      </c>
      <c r="E33" s="43">
        <f t="shared" si="23"/>
        <v>19.459712142704134</v>
      </c>
      <c r="F33" s="226">
        <v>31379.846521346466</v>
      </c>
      <c r="G33" s="43">
        <f t="shared" si="24"/>
        <v>25.928522471821104</v>
      </c>
      <c r="H33" s="226">
        <v>252666.00311617382</v>
      </c>
      <c r="I33" s="43">
        <f t="shared" si="25"/>
        <v>18.850945038078066</v>
      </c>
      <c r="J33" s="226">
        <v>787.65496239450476</v>
      </c>
      <c r="K33" s="43">
        <f t="shared" si="26"/>
        <v>33.541592254828942</v>
      </c>
      <c r="L33" s="226">
        <v>188475.67509512018</v>
      </c>
      <c r="M33" s="43">
        <f t="shared" si="27"/>
        <v>30.884714156696131</v>
      </c>
      <c r="N33" s="226">
        <v>214.97191518994387</v>
      </c>
      <c r="O33" s="43">
        <f t="shared" si="28"/>
        <v>5.0853612339974354</v>
      </c>
      <c r="P33" s="226">
        <v>3918.9926788794878</v>
      </c>
      <c r="Q33" s="43">
        <f t="shared" si="29"/>
        <v>5.9183984307694626</v>
      </c>
      <c r="R33" s="226">
        <v>28430.249627952206</v>
      </c>
      <c r="S33" s="43">
        <f t="shared" si="30"/>
        <v>28.207464988981449</v>
      </c>
    </row>
    <row r="34" spans="1:19" x14ac:dyDescent="0.2">
      <c r="A34" s="187" t="s">
        <v>106</v>
      </c>
      <c r="B34" s="226">
        <v>293087.63857963838</v>
      </c>
      <c r="C34" s="43">
        <f t="shared" si="21"/>
        <v>13.053974778274682</v>
      </c>
      <c r="D34" s="69">
        <f t="shared" si="22"/>
        <v>112773.03090185022</v>
      </c>
      <c r="E34" s="43">
        <f t="shared" si="23"/>
        <v>7.704608774493658</v>
      </c>
      <c r="F34" s="226">
        <v>14864.285383126555</v>
      </c>
      <c r="G34" s="43">
        <f t="shared" si="24"/>
        <v>12.282053620682317</v>
      </c>
      <c r="H34" s="226">
        <v>97379.056854557086</v>
      </c>
      <c r="I34" s="43">
        <f t="shared" si="25"/>
        <v>7.2652720428759086</v>
      </c>
      <c r="J34" s="226">
        <v>529.68866416657215</v>
      </c>
      <c r="K34" s="43">
        <f t="shared" si="26"/>
        <v>22.556324842376362</v>
      </c>
      <c r="L34" s="226">
        <v>162638.62024950108</v>
      </c>
      <c r="M34" s="43">
        <f t="shared" si="27"/>
        <v>26.650904922931051</v>
      </c>
      <c r="N34" s="226">
        <v>0</v>
      </c>
      <c r="O34" s="43">
        <f t="shared" si="28"/>
        <v>0</v>
      </c>
      <c r="P34" s="226">
        <v>5739.1397262239552</v>
      </c>
      <c r="Q34" s="43">
        <f t="shared" si="29"/>
        <v>8.667154632032176</v>
      </c>
      <c r="R34" s="226">
        <v>11936.847702063673</v>
      </c>
      <c r="S34" s="43">
        <f t="shared" si="30"/>
        <v>11.843308378964009</v>
      </c>
    </row>
    <row r="35" spans="1:19" x14ac:dyDescent="0.2">
      <c r="A35" s="203"/>
      <c r="B35" s="70"/>
      <c r="C35" s="43"/>
      <c r="D35" s="70">
        <f t="shared" si="0"/>
        <v>0</v>
      </c>
      <c r="E35" s="43"/>
      <c r="F35" s="70"/>
      <c r="G35" s="43"/>
      <c r="H35" s="70"/>
      <c r="I35" s="43"/>
      <c r="J35" s="70"/>
      <c r="K35" s="43"/>
      <c r="L35" s="70"/>
      <c r="M35" s="43"/>
      <c r="N35" s="70"/>
      <c r="O35" s="43"/>
      <c r="P35" s="70"/>
      <c r="Q35" s="43"/>
    </row>
    <row r="36" spans="1:19" x14ac:dyDescent="0.2">
      <c r="A36" s="201" t="s">
        <v>151</v>
      </c>
      <c r="B36" s="68"/>
      <c r="C36" s="41"/>
      <c r="D36" s="68"/>
      <c r="E36" s="41"/>
      <c r="F36" s="68"/>
      <c r="G36" s="41"/>
      <c r="H36" s="68"/>
      <c r="I36" s="41"/>
      <c r="J36" s="68"/>
      <c r="K36" s="41"/>
      <c r="L36" s="68"/>
      <c r="M36" s="41"/>
      <c r="N36" s="68"/>
      <c r="O36" s="41"/>
      <c r="P36" s="68"/>
      <c r="Q36" s="41"/>
    </row>
    <row r="37" spans="1:19" x14ac:dyDescent="0.2">
      <c r="A37" s="231" t="s">
        <v>62</v>
      </c>
      <c r="B37" s="69">
        <f>SUM(B38:B39)</f>
        <v>1454710.1498103966</v>
      </c>
      <c r="C37" s="43">
        <f t="shared" ref="C37" si="31">IF(ISNUMBER(B37/B$9*100),B37/B$9*100,0)</f>
        <v>64.792052293140884</v>
      </c>
      <c r="D37" s="69">
        <f t="shared" si="0"/>
        <v>1039317.1381989572</v>
      </c>
      <c r="E37" s="43">
        <f t="shared" ref="E37" si="32">IF(ISNUMBER(D37/D$9*100),D37/D$9*100,0)</f>
        <v>71.00573495642341</v>
      </c>
      <c r="F37" s="69">
        <f>SUM(F38:F39)</f>
        <v>54267.735886424525</v>
      </c>
      <c r="G37" s="43">
        <f t="shared" ref="G37" si="33">IF(ISNUMBER(F37/F$9*100),F37/F$9*100,0)</f>
        <v>44.840315215335053</v>
      </c>
      <c r="H37" s="69">
        <f>SUM(H38:H39)</f>
        <v>983673.02562021231</v>
      </c>
      <c r="I37" s="43">
        <f t="shared" ref="I37" si="34">IF(ISNUMBER(H37/H$9*100),H37/H$9*100,0)</f>
        <v>73.390032345905198</v>
      </c>
      <c r="J37" s="69">
        <f>SUM(J38:J39)</f>
        <v>1376.3766923203061</v>
      </c>
      <c r="K37" s="43">
        <f t="shared" ref="K37" si="35">IF(ISNUMBER(J37/J$9*100),J37/J$9*100,0)</f>
        <v>58.611788164847788</v>
      </c>
      <c r="L37" s="69">
        <f>SUM(L38:L39)</f>
        <v>338482.82634997851</v>
      </c>
      <c r="M37" s="43">
        <f t="shared" ref="M37" si="36">IF(ISNUMBER(L37/L$9*100),L37/L$9*100,0)</f>
        <v>55.465753516965975</v>
      </c>
      <c r="N37" s="69">
        <f>SUM(N38:N39)</f>
        <v>3469.2734520554318</v>
      </c>
      <c r="O37" s="43">
        <f t="shared" ref="O37:Q37" si="37">IF(ISNUMBER(N37/N$9*100),N37/N$9*100,0)</f>
        <v>82.068900524194831</v>
      </c>
      <c r="P37" s="69">
        <f>SUM(P38:P39)</f>
        <v>0</v>
      </c>
      <c r="Q37" s="43">
        <f t="shared" si="37"/>
        <v>0</v>
      </c>
      <c r="R37" s="69">
        <f>SUM(R38:R39)</f>
        <v>73440.91180940246</v>
      </c>
      <c r="S37" s="43">
        <f t="shared" ref="S37" si="38">IF(ISNUMBER(R37/R$9*100),R37/R$9*100,0)</f>
        <v>72.865415384388513</v>
      </c>
    </row>
    <row r="38" spans="1:19" x14ac:dyDescent="0.2">
      <c r="A38" s="229" t="s">
        <v>126</v>
      </c>
      <c r="B38" s="226">
        <v>618895.90297613188</v>
      </c>
      <c r="C38" s="43">
        <f>IF(ISNUMBER(B38/B$9*100),B38/B$9*100,0)</f>
        <v>27.565309635645736</v>
      </c>
      <c r="D38" s="69">
        <f>F38+H38+J38</f>
        <v>413367.25910132553</v>
      </c>
      <c r="E38" s="43">
        <f>IF(ISNUMBER(D38/D$9*100),D38/D$9*100,0)</f>
        <v>28.241087306878565</v>
      </c>
      <c r="F38" s="226">
        <v>7667.0237133834535</v>
      </c>
      <c r="G38" s="43">
        <f>IF(ISNUMBER(F38/F$9*100),F38/F$9*100,0)</f>
        <v>6.3351041729670685</v>
      </c>
      <c r="H38" s="226">
        <v>404817.31368582003</v>
      </c>
      <c r="I38" s="43">
        <f>IF(ISNUMBER(H38/H$9*100),H38/H$9*100,0)</f>
        <v>30.202674030684857</v>
      </c>
      <c r="J38" s="226">
        <v>882.92170212205292</v>
      </c>
      <c r="K38" s="43">
        <f>IF(ISNUMBER(J38/J$9*100),J38/J$9*100,0)</f>
        <v>37.598442388387667</v>
      </c>
      <c r="L38" s="226">
        <v>174721.37979363665</v>
      </c>
      <c r="M38" s="43">
        <f>IF(ISNUMBER(L38/L$9*100),L38/L$9*100,0)</f>
        <v>28.630855781610222</v>
      </c>
      <c r="N38" s="226">
        <v>0</v>
      </c>
      <c r="O38" s="43">
        <f>IF(ISNUMBER(N38/N$9*100),N38/N$9*100,0)</f>
        <v>0</v>
      </c>
      <c r="P38" s="226">
        <v>0</v>
      </c>
      <c r="Q38" s="43">
        <f>IF(ISNUMBER(P38/P$9*100),P38/P$9*100,0)</f>
        <v>0</v>
      </c>
      <c r="R38" s="226">
        <v>30807.264081170561</v>
      </c>
      <c r="S38" s="43">
        <f>IF(ISNUMBER(R38/R$9*100),R38/R$9*100,0)</f>
        <v>30.565852721938164</v>
      </c>
    </row>
    <row r="39" spans="1:19" x14ac:dyDescent="0.2">
      <c r="A39" s="229" t="s">
        <v>127</v>
      </c>
      <c r="B39" s="226">
        <v>835814.24683426472</v>
      </c>
      <c r="C39" s="43">
        <f t="shared" ref="C39:C45" si="39">IF(ISNUMBER(B39/B$9*100),B39/B$9*100,0)</f>
        <v>37.226742657495137</v>
      </c>
      <c r="D39" s="69">
        <f t="shared" ref="D39:D41" si="40">F39+H39+J39</f>
        <v>625949.87909763167</v>
      </c>
      <c r="E39" s="43">
        <f t="shared" ref="E39:E45" si="41">IF(ISNUMBER(D39/D$9*100),D39/D$9*100,0)</f>
        <v>42.764647649544848</v>
      </c>
      <c r="F39" s="226">
        <v>46600.712173041073</v>
      </c>
      <c r="G39" s="43">
        <f t="shared" ref="G39:G45" si="42">IF(ISNUMBER(F39/F$9*100),F39/F$9*100,0)</f>
        <v>38.505211042367989</v>
      </c>
      <c r="H39" s="226">
        <v>578855.71193439234</v>
      </c>
      <c r="I39" s="43">
        <f t="shared" ref="I39:I45" si="43">IF(ISNUMBER(H39/H$9*100),H39/H$9*100,0)</f>
        <v>43.187358315220351</v>
      </c>
      <c r="J39" s="226">
        <v>493.4549901982532</v>
      </c>
      <c r="K39" s="43">
        <f t="shared" ref="K39:K45" si="44">IF(ISNUMBER(J39/J$9*100),J39/J$9*100,0)</f>
        <v>21.01334577646012</v>
      </c>
      <c r="L39" s="226">
        <v>163761.44655634186</v>
      </c>
      <c r="M39" s="43">
        <f t="shared" ref="M39:M45" si="45">IF(ISNUMBER(L39/L$9*100),L39/L$9*100,0)</f>
        <v>26.834897735355757</v>
      </c>
      <c r="N39" s="226">
        <v>3469.2734520554318</v>
      </c>
      <c r="O39" s="43">
        <f t="shared" ref="O39:O45" si="46">IF(ISNUMBER(N39/N$9*100),N39/N$9*100,0)</f>
        <v>82.068900524194831</v>
      </c>
      <c r="P39" s="226">
        <v>0</v>
      </c>
      <c r="Q39" s="43">
        <f t="shared" ref="Q39:Q45" si="47">IF(ISNUMBER(P39/P$9*100),P39/P$9*100,0)</f>
        <v>0</v>
      </c>
      <c r="R39" s="226">
        <v>42633.647728231896</v>
      </c>
      <c r="S39" s="43">
        <f t="shared" ref="S39:S45" si="48">IF(ISNUMBER(R39/R$9*100),R39/R$9*100,0)</f>
        <v>42.299562662450342</v>
      </c>
    </row>
    <row r="40" spans="1:19" x14ac:dyDescent="0.2">
      <c r="A40" s="229" t="s">
        <v>132</v>
      </c>
      <c r="B40" s="226">
        <v>0</v>
      </c>
      <c r="C40" s="43">
        <f t="shared" si="39"/>
        <v>0</v>
      </c>
      <c r="D40" s="69">
        <f t="shared" si="40"/>
        <v>0</v>
      </c>
      <c r="E40" s="43">
        <f t="shared" si="41"/>
        <v>0</v>
      </c>
      <c r="F40" s="226">
        <v>0</v>
      </c>
      <c r="G40" s="43">
        <f t="shared" si="42"/>
        <v>0</v>
      </c>
      <c r="H40" s="226">
        <v>0</v>
      </c>
      <c r="I40" s="43">
        <f t="shared" si="43"/>
        <v>0</v>
      </c>
      <c r="J40" s="226">
        <v>0</v>
      </c>
      <c r="K40" s="43">
        <f t="shared" si="44"/>
        <v>0</v>
      </c>
      <c r="L40" s="226">
        <v>0</v>
      </c>
      <c r="M40" s="43">
        <f t="shared" si="45"/>
        <v>0</v>
      </c>
      <c r="N40" s="226">
        <v>0</v>
      </c>
      <c r="O40" s="43">
        <f t="shared" si="46"/>
        <v>0</v>
      </c>
      <c r="P40" s="226">
        <v>0</v>
      </c>
      <c r="Q40" s="43">
        <f t="shared" si="47"/>
        <v>0</v>
      </c>
      <c r="R40" s="226">
        <v>0</v>
      </c>
      <c r="S40" s="43">
        <f t="shared" si="48"/>
        <v>0</v>
      </c>
    </row>
    <row r="41" spans="1:19" x14ac:dyDescent="0.2">
      <c r="A41" s="231" t="s">
        <v>63</v>
      </c>
      <c r="B41" s="226">
        <v>417958.83236204309</v>
      </c>
      <c r="C41" s="43">
        <f t="shared" si="39"/>
        <v>18.615674418928879</v>
      </c>
      <c r="D41" s="69">
        <f t="shared" si="40"/>
        <v>290375.81063130952</v>
      </c>
      <c r="E41" s="43">
        <f t="shared" si="41"/>
        <v>19.838360294118786</v>
      </c>
      <c r="F41" s="226">
        <v>42548.163157650684</v>
      </c>
      <c r="G41" s="43">
        <f t="shared" si="42"/>
        <v>35.156673051838723</v>
      </c>
      <c r="H41" s="226">
        <v>246855.73086967296</v>
      </c>
      <c r="I41" s="43">
        <f t="shared" si="43"/>
        <v>18.417451329291701</v>
      </c>
      <c r="J41" s="226">
        <v>971.91660398588533</v>
      </c>
      <c r="K41" s="43">
        <f t="shared" si="44"/>
        <v>41.388211835152219</v>
      </c>
      <c r="L41" s="226">
        <v>110159.1128057356</v>
      </c>
      <c r="M41" s="43">
        <f t="shared" si="45"/>
        <v>18.051309321711379</v>
      </c>
      <c r="N41" s="226">
        <v>757.99586664666379</v>
      </c>
      <c r="O41" s="43">
        <f t="shared" si="46"/>
        <v>17.931099475805155</v>
      </c>
      <c r="P41" s="226">
        <v>0</v>
      </c>
      <c r="Q41" s="43">
        <f t="shared" si="47"/>
        <v>0</v>
      </c>
      <c r="R41" s="226">
        <v>16665.913058351409</v>
      </c>
      <c r="S41" s="43">
        <f t="shared" si="48"/>
        <v>16.535315913675891</v>
      </c>
    </row>
    <row r="42" spans="1:19" x14ac:dyDescent="0.2">
      <c r="A42" s="231" t="s">
        <v>64</v>
      </c>
      <c r="B42" s="226">
        <v>69437.999507902699</v>
      </c>
      <c r="C42" s="43">
        <f t="shared" si="39"/>
        <v>3.0927332814949526</v>
      </c>
      <c r="D42" s="69">
        <f t="shared" ref="D42:D45" si="49">F42+H42+J42</f>
        <v>29341.694216445543</v>
      </c>
      <c r="E42" s="43">
        <f t="shared" si="41"/>
        <v>2.0046129195134292</v>
      </c>
      <c r="F42" s="226">
        <v>7480.0459085733128</v>
      </c>
      <c r="G42" s="43">
        <f t="shared" si="42"/>
        <v>6.1806082543699663</v>
      </c>
      <c r="H42" s="226">
        <v>21861.64830787223</v>
      </c>
      <c r="I42" s="43">
        <f t="shared" si="43"/>
        <v>1.6310573073180945</v>
      </c>
      <c r="J42" s="226">
        <v>0</v>
      </c>
      <c r="K42" s="43">
        <f t="shared" si="44"/>
        <v>0</v>
      </c>
      <c r="L42" s="226">
        <v>38804.407941686171</v>
      </c>
      <c r="M42" s="43">
        <f t="shared" si="45"/>
        <v>6.3587147078473887</v>
      </c>
      <c r="N42" s="226">
        <v>0</v>
      </c>
      <c r="O42" s="43">
        <f t="shared" si="46"/>
        <v>0</v>
      </c>
      <c r="P42" s="226">
        <v>0</v>
      </c>
      <c r="Q42" s="43">
        <f t="shared" si="47"/>
        <v>0</v>
      </c>
      <c r="R42" s="226">
        <v>1291.897349770991</v>
      </c>
      <c r="S42" s="43">
        <f t="shared" si="48"/>
        <v>1.2817738057141346</v>
      </c>
    </row>
    <row r="43" spans="1:19" x14ac:dyDescent="0.2">
      <c r="A43" s="231" t="s">
        <v>65</v>
      </c>
      <c r="B43" s="226">
        <v>21193.521305445047</v>
      </c>
      <c r="C43" s="43">
        <f t="shared" si="39"/>
        <v>0.94394869031275175</v>
      </c>
      <c r="D43" s="69">
        <f t="shared" si="49"/>
        <v>6380.3590401349093</v>
      </c>
      <c r="E43" s="43">
        <f t="shared" si="41"/>
        <v>0.43590360081593621</v>
      </c>
      <c r="F43" s="226">
        <v>1044.1493023511559</v>
      </c>
      <c r="G43" s="43">
        <f t="shared" si="42"/>
        <v>0.86275911615856415</v>
      </c>
      <c r="H43" s="226">
        <v>5336.2097377837536</v>
      </c>
      <c r="I43" s="43">
        <f t="shared" si="43"/>
        <v>0.39812477831600812</v>
      </c>
      <c r="J43" s="226">
        <v>0</v>
      </c>
      <c r="K43" s="43">
        <f t="shared" si="44"/>
        <v>0</v>
      </c>
      <c r="L43" s="226">
        <v>13853.368877997027</v>
      </c>
      <c r="M43" s="43">
        <f t="shared" si="45"/>
        <v>2.2700931443183672</v>
      </c>
      <c r="N43" s="226">
        <v>0</v>
      </c>
      <c r="O43" s="43">
        <f t="shared" si="46"/>
        <v>0</v>
      </c>
      <c r="P43" s="226">
        <v>0</v>
      </c>
      <c r="Q43" s="43">
        <f t="shared" si="47"/>
        <v>0</v>
      </c>
      <c r="R43" s="226">
        <v>959.79338731310895</v>
      </c>
      <c r="S43" s="43">
        <f t="shared" si="48"/>
        <v>0.9522722706828548</v>
      </c>
    </row>
    <row r="44" spans="1:19" x14ac:dyDescent="0.2">
      <c r="A44" s="231" t="s">
        <v>66</v>
      </c>
      <c r="B44" s="226">
        <v>11039.419293136909</v>
      </c>
      <c r="C44" s="43">
        <f t="shared" si="39"/>
        <v>0.49169013649905513</v>
      </c>
      <c r="D44" s="69">
        <f t="shared" si="49"/>
        <v>1607.2331424010188</v>
      </c>
      <c r="E44" s="43">
        <f t="shared" si="41"/>
        <v>0.10980553127438149</v>
      </c>
      <c r="F44" s="226">
        <v>264.92477846661058</v>
      </c>
      <c r="G44" s="43">
        <f t="shared" si="42"/>
        <v>0.2189019014844753</v>
      </c>
      <c r="H44" s="226">
        <v>1342.3083639344081</v>
      </c>
      <c r="I44" s="43">
        <f t="shared" si="43"/>
        <v>0.10014715426928862</v>
      </c>
      <c r="J44" s="226">
        <v>0</v>
      </c>
      <c r="K44" s="43">
        <f t="shared" si="44"/>
        <v>0</v>
      </c>
      <c r="L44" s="226">
        <v>9432.1861507358917</v>
      </c>
      <c r="M44" s="43">
        <f t="shared" si="45"/>
        <v>1.5456125730347272</v>
      </c>
      <c r="N44" s="226">
        <v>0</v>
      </c>
      <c r="O44" s="43">
        <f t="shared" si="46"/>
        <v>0</v>
      </c>
      <c r="P44" s="226">
        <v>0</v>
      </c>
      <c r="Q44" s="43">
        <f t="shared" si="47"/>
        <v>0</v>
      </c>
      <c r="R44" s="226">
        <v>0</v>
      </c>
      <c r="S44" s="43">
        <f t="shared" si="48"/>
        <v>0</v>
      </c>
    </row>
    <row r="45" spans="1:19" x14ac:dyDescent="0.2">
      <c r="A45" s="231" t="s">
        <v>107</v>
      </c>
      <c r="B45" s="226">
        <v>270858.52154993784</v>
      </c>
      <c r="C45" s="43">
        <f t="shared" si="39"/>
        <v>12.063901179622452</v>
      </c>
      <c r="D45" s="69">
        <f t="shared" si="49"/>
        <v>96686.490321989302</v>
      </c>
      <c r="E45" s="43">
        <f t="shared" si="41"/>
        <v>6.6055826978538112</v>
      </c>
      <c r="F45" s="226">
        <v>15419.41093723425</v>
      </c>
      <c r="G45" s="43">
        <f t="shared" si="42"/>
        <v>12.740742460813264</v>
      </c>
      <c r="H45" s="226">
        <v>81267.079384755052</v>
      </c>
      <c r="I45" s="43">
        <f t="shared" si="43"/>
        <v>6.0631870848994316</v>
      </c>
      <c r="J45" s="226">
        <v>0</v>
      </c>
      <c r="K45" s="43">
        <f t="shared" si="44"/>
        <v>0</v>
      </c>
      <c r="L45" s="226">
        <v>99523.62473053002</v>
      </c>
      <c r="M45" s="43">
        <f t="shared" si="45"/>
        <v>16.308516736122282</v>
      </c>
      <c r="N45" s="226">
        <v>0</v>
      </c>
      <c r="O45" s="43">
        <f t="shared" si="46"/>
        <v>0</v>
      </c>
      <c r="P45" s="226">
        <v>66217.114726592888</v>
      </c>
      <c r="Q45" s="43">
        <f t="shared" si="47"/>
        <v>100</v>
      </c>
      <c r="R45" s="226">
        <v>8431.2917708257664</v>
      </c>
      <c r="S45" s="43">
        <f t="shared" si="48"/>
        <v>8.3652226255385678</v>
      </c>
    </row>
    <row r="46" spans="1:19" x14ac:dyDescent="0.2">
      <c r="A46" s="199"/>
      <c r="B46" s="70"/>
      <c r="C46" s="71"/>
      <c r="D46" s="70"/>
      <c r="E46" s="71"/>
      <c r="F46" s="70"/>
      <c r="G46" s="71"/>
      <c r="H46" s="70"/>
      <c r="I46" s="71"/>
      <c r="J46" s="70"/>
      <c r="K46" s="71"/>
      <c r="L46" s="70"/>
      <c r="M46" s="71"/>
      <c r="N46" s="70"/>
      <c r="O46" s="71"/>
    </row>
    <row r="47" spans="1:19" x14ac:dyDescent="0.2">
      <c r="A47" s="201" t="s">
        <v>12</v>
      </c>
      <c r="B47" s="68"/>
      <c r="C47" s="41"/>
      <c r="D47" s="68"/>
      <c r="E47" s="41"/>
      <c r="F47" s="68"/>
      <c r="G47" s="41"/>
      <c r="H47" s="68"/>
      <c r="I47" s="41"/>
      <c r="J47" s="68"/>
      <c r="K47" s="41"/>
      <c r="L47" s="68"/>
      <c r="M47" s="41"/>
      <c r="N47" s="68"/>
      <c r="O47" s="41"/>
    </row>
    <row r="48" spans="1:19" x14ac:dyDescent="0.2">
      <c r="A48" s="199" t="s">
        <v>31</v>
      </c>
      <c r="B48" s="226">
        <v>752229.28730923694</v>
      </c>
      <c r="C48" s="43">
        <f>IF(ISNUMBER(B48/B$9*100),B48/B$9*100,0)</f>
        <v>33.503910951693456</v>
      </c>
      <c r="D48" s="42">
        <f>F48+H48+J48</f>
        <v>428748.60803632473</v>
      </c>
      <c r="E48" s="43">
        <f>IF(ISNUMBER(D48/D$9*100),D48/D$9*100,0)</f>
        <v>29.291934969838728</v>
      </c>
      <c r="F48" s="226">
        <v>2231.255356418787</v>
      </c>
      <c r="G48" s="43">
        <f>IF(ISNUMBER(F48/F$9*100),F48/F$9*100,0)</f>
        <v>1.8436404591692477</v>
      </c>
      <c r="H48" s="226">
        <v>426517.35267990595</v>
      </c>
      <c r="I48" s="43">
        <f>IF(ISNUMBER(H48/H$9*100),H48/H$9*100,0)</f>
        <v>31.821673964813623</v>
      </c>
      <c r="J48" s="226">
        <v>0</v>
      </c>
      <c r="K48" s="43">
        <f>IF(ISNUMBER(J48/J$9*100),J48/J$9*100,0)</f>
        <v>0</v>
      </c>
      <c r="L48" s="226">
        <v>262829.69740114926</v>
      </c>
      <c r="M48" s="43">
        <f>IF(ISNUMBER(L48/L$9*100),L48/L$9*100,0)</f>
        <v>43.068794272941183</v>
      </c>
      <c r="N48" s="226">
        <v>0</v>
      </c>
      <c r="O48" s="43">
        <f>IF(ISNUMBER(N48/N$9*100),N48/N$9*100,0)</f>
        <v>0</v>
      </c>
      <c r="P48" s="226">
        <v>39579.139327970253</v>
      </c>
      <c r="Q48" s="43">
        <f>IF(ISNUMBER(P48/P$9*100),P48/P$9*100,0)</f>
        <v>59.771766697160565</v>
      </c>
      <c r="R48" s="226">
        <v>21071.84254379103</v>
      </c>
      <c r="S48" s="43">
        <f>IF(ISNUMBER(R48/R$9*100),R48/R$9*100,0)</f>
        <v>20.906719729359196</v>
      </c>
    </row>
    <row r="49" spans="1:19" x14ac:dyDescent="0.2">
      <c r="A49" s="199" t="s">
        <v>32</v>
      </c>
      <c r="B49" s="226">
        <v>258690.13124985466</v>
      </c>
      <c r="C49" s="43">
        <f t="shared" ref="C49:C51" si="50">IF(ISNUMBER(B49/B$9*100),B49/B$9*100,0)</f>
        <v>11.52192724704963</v>
      </c>
      <c r="D49" s="42">
        <f t="shared" ref="D49:D51" si="51">F49+H49+J49</f>
        <v>192731.81641513977</v>
      </c>
      <c r="E49" s="43">
        <f t="shared" ref="E49:E51" si="52">IF(ISNUMBER(D49/D$9*100),D49/D$9*100,0)</f>
        <v>13.167361309713849</v>
      </c>
      <c r="F49" s="226">
        <v>264.92477846661058</v>
      </c>
      <c r="G49" s="43">
        <f t="shared" ref="G49:G51" si="53">IF(ISNUMBER(F49/F$9*100),F49/F$9*100,0)</f>
        <v>0.2189019014844753</v>
      </c>
      <c r="H49" s="226">
        <v>192466.89163667316</v>
      </c>
      <c r="I49" s="43">
        <f t="shared" ref="I49:I51" si="54">IF(ISNUMBER(H49/H$9*100),H49/H$9*100,0)</f>
        <v>14.359600227753806</v>
      </c>
      <c r="J49" s="226">
        <v>0</v>
      </c>
      <c r="K49" s="43">
        <f t="shared" ref="K49:K51" si="55">IF(ISNUMBER(J49/J$9*100),J49/J$9*100,0)</f>
        <v>0</v>
      </c>
      <c r="L49" s="226">
        <v>51581.249483338514</v>
      </c>
      <c r="M49" s="43">
        <f t="shared" ref="M49:M51" si="56">IF(ISNUMBER(L49/L$9*100),L49/L$9*100,0)</f>
        <v>8.4524018568133314</v>
      </c>
      <c r="N49" s="226">
        <v>0</v>
      </c>
      <c r="O49" s="43">
        <f t="shared" ref="O49:O51" si="57">IF(ISNUMBER(N49/N$9*100),N49/N$9*100,0)</f>
        <v>0</v>
      </c>
      <c r="P49" s="226">
        <v>3754.2375020045615</v>
      </c>
      <c r="Q49" s="43">
        <f t="shared" ref="Q49:Q51" si="58">IF(ISNUMBER(P49/P$9*100),P49/P$9*100,0)</f>
        <v>5.6695878663780777</v>
      </c>
      <c r="R49" s="226">
        <v>10622.827849371648</v>
      </c>
      <c r="S49" s="43">
        <f t="shared" ref="S49:S51" si="59">IF(ISNUMBER(R49/R$9*100),R49/R$9*100,0)</f>
        <v>10.539585426310264</v>
      </c>
    </row>
    <row r="50" spans="1:19" x14ac:dyDescent="0.2">
      <c r="A50" s="199" t="s">
        <v>41</v>
      </c>
      <c r="B50" s="226">
        <v>1222995.7719722195</v>
      </c>
      <c r="C50" s="43">
        <f t="shared" si="50"/>
        <v>54.471611421864509</v>
      </c>
      <c r="D50" s="42">
        <f t="shared" si="51"/>
        <v>832461.03953551454</v>
      </c>
      <c r="E50" s="43">
        <f t="shared" si="52"/>
        <v>56.873408281555818</v>
      </c>
      <c r="F50" s="226">
        <v>117238.41834467545</v>
      </c>
      <c r="G50" s="43">
        <f t="shared" si="53"/>
        <v>96.871696378209251</v>
      </c>
      <c r="H50" s="226">
        <v>712874.32789453294</v>
      </c>
      <c r="I50" s="43">
        <f t="shared" si="54"/>
        <v>53.186240366567382</v>
      </c>
      <c r="J50" s="226">
        <v>2348.2932963061912</v>
      </c>
      <c r="K50" s="43">
        <f t="shared" si="55"/>
        <v>100</v>
      </c>
      <c r="L50" s="226">
        <v>294328.58823888103</v>
      </c>
      <c r="M50" s="43">
        <f t="shared" si="56"/>
        <v>48.230384697198041</v>
      </c>
      <c r="N50" s="226">
        <v>4227.2693187020959</v>
      </c>
      <c r="O50" s="43">
        <f t="shared" si="57"/>
        <v>100</v>
      </c>
      <c r="P50" s="226">
        <v>22883.737896618055</v>
      </c>
      <c r="Q50" s="43">
        <f t="shared" si="58"/>
        <v>34.558645436461326</v>
      </c>
      <c r="R50" s="226">
        <v>69095.136982501048</v>
      </c>
      <c r="S50" s="43">
        <f t="shared" si="59"/>
        <v>68.553694844330494</v>
      </c>
    </row>
    <row r="51" spans="1:19" x14ac:dyDescent="0.2">
      <c r="A51" s="227" t="s">
        <v>37</v>
      </c>
      <c r="B51" s="253">
        <v>11283.253297555108</v>
      </c>
      <c r="C51" s="254">
        <f t="shared" si="50"/>
        <v>0.50255037939154412</v>
      </c>
      <c r="D51" s="255">
        <f t="shared" si="51"/>
        <v>9767.2615642617802</v>
      </c>
      <c r="E51" s="254">
        <f t="shared" si="52"/>
        <v>0.6672954388915987</v>
      </c>
      <c r="F51" s="253">
        <v>1289.8314911396635</v>
      </c>
      <c r="G51" s="254">
        <f t="shared" si="53"/>
        <v>1.0657612611370502</v>
      </c>
      <c r="H51" s="253">
        <v>8477.4300731221174</v>
      </c>
      <c r="I51" s="254">
        <f t="shared" si="54"/>
        <v>0.63248544086517611</v>
      </c>
      <c r="J51" s="253">
        <v>0</v>
      </c>
      <c r="K51" s="254">
        <f t="shared" si="55"/>
        <v>0</v>
      </c>
      <c r="L51" s="253">
        <v>1515.9917332933276</v>
      </c>
      <c r="M51" s="254">
        <f t="shared" si="56"/>
        <v>0.24841917304739225</v>
      </c>
      <c r="N51" s="253">
        <v>0</v>
      </c>
      <c r="O51" s="254">
        <f t="shared" si="57"/>
        <v>0</v>
      </c>
      <c r="P51" s="253">
        <v>0</v>
      </c>
      <c r="Q51" s="254">
        <f t="shared" si="58"/>
        <v>0</v>
      </c>
      <c r="R51" s="253">
        <v>0</v>
      </c>
      <c r="S51" s="254">
        <f t="shared" si="59"/>
        <v>0</v>
      </c>
    </row>
    <row r="52" spans="1:19" x14ac:dyDescent="0.2">
      <c r="A52" s="13" t="str">
        <f>'C01'!A43</f>
        <v>Fuente: Instituto Nacional de Estadística (INE).  LXXXI Encuesta Permanente de Hogares de Propósitos Múltiples,  Junio2024.</v>
      </c>
      <c r="B52" s="81"/>
      <c r="C52" s="80"/>
      <c r="D52" s="81"/>
      <c r="E52" s="80"/>
      <c r="F52" s="82"/>
      <c r="G52" s="80"/>
      <c r="H52" s="82"/>
      <c r="I52" s="80"/>
      <c r="J52" s="82"/>
      <c r="K52" s="80"/>
      <c r="L52" s="81"/>
      <c r="M52" s="80"/>
      <c r="N52" s="81"/>
      <c r="O52" s="80"/>
    </row>
    <row r="53" spans="1:19" x14ac:dyDescent="0.2">
      <c r="A53" s="13" t="str">
        <f>'C01'!A44</f>
        <v>(Promedio de salarios mínimos por rama)</v>
      </c>
      <c r="B53" s="83"/>
      <c r="C53" s="84"/>
      <c r="D53" s="83"/>
      <c r="E53" s="84"/>
      <c r="F53" s="85"/>
      <c r="G53" s="84"/>
      <c r="H53" s="83"/>
      <c r="I53" s="84"/>
      <c r="J53" s="85"/>
      <c r="K53" s="86"/>
      <c r="L53" s="83"/>
      <c r="M53" s="84"/>
      <c r="N53" s="85"/>
      <c r="O53" s="84"/>
    </row>
    <row r="54" spans="1:19" x14ac:dyDescent="0.2">
      <c r="A54" s="13" t="s">
        <v>58</v>
      </c>
      <c r="B54" s="83"/>
      <c r="C54" s="84"/>
      <c r="D54" s="83"/>
      <c r="E54" s="84"/>
      <c r="F54" s="85"/>
      <c r="G54" s="25"/>
      <c r="H54" s="79"/>
      <c r="I54" s="84"/>
      <c r="J54" s="85"/>
      <c r="K54" s="86"/>
      <c r="L54" s="83"/>
      <c r="M54" s="84"/>
      <c r="N54" s="85"/>
      <c r="O54" s="84"/>
    </row>
    <row r="55" spans="1:19" x14ac:dyDescent="0.2">
      <c r="A55" s="13" t="s">
        <v>59</v>
      </c>
      <c r="B55" s="83"/>
      <c r="C55" s="84"/>
      <c r="D55" s="83"/>
      <c r="E55" s="84"/>
      <c r="F55" s="85"/>
      <c r="G55" s="84"/>
      <c r="H55" s="55"/>
      <c r="I55" s="84"/>
      <c r="J55" s="85"/>
      <c r="K55" s="84"/>
      <c r="L55" s="83"/>
      <c r="M55" s="84"/>
      <c r="N55" s="85"/>
      <c r="O55" s="84"/>
    </row>
    <row r="56" spans="1:19" x14ac:dyDescent="0.2">
      <c r="A56" s="2" t="s">
        <v>153</v>
      </c>
      <c r="B56" s="83"/>
      <c r="C56" s="84"/>
      <c r="D56" s="83"/>
      <c r="E56" s="84"/>
      <c r="F56" s="85"/>
      <c r="G56" s="84"/>
      <c r="H56" s="55"/>
      <c r="I56" s="84"/>
      <c r="J56" s="85"/>
      <c r="K56" s="84"/>
      <c r="L56" s="83"/>
      <c r="M56" s="84"/>
      <c r="N56" s="85"/>
      <c r="O56" s="84"/>
    </row>
    <row r="57" spans="1:19" x14ac:dyDescent="0.2">
      <c r="A57" s="29" t="s">
        <v>143</v>
      </c>
      <c r="B57" s="83"/>
      <c r="C57" s="84"/>
      <c r="D57" s="83"/>
      <c r="E57" s="84"/>
      <c r="F57" s="85"/>
      <c r="G57" s="84"/>
      <c r="H57" s="55"/>
      <c r="I57" s="84"/>
      <c r="J57" s="85"/>
      <c r="K57" s="84"/>
      <c r="L57" s="83"/>
      <c r="M57" s="84"/>
      <c r="N57" s="85"/>
      <c r="O57" s="84"/>
    </row>
    <row r="58" spans="1:19" x14ac:dyDescent="0.2">
      <c r="A58" s="13"/>
      <c r="B58" s="83"/>
      <c r="C58" s="84"/>
      <c r="D58" s="83"/>
      <c r="E58" s="84"/>
      <c r="F58" s="85"/>
      <c r="G58" s="84"/>
      <c r="H58" s="55"/>
      <c r="I58" s="84"/>
      <c r="J58" s="85"/>
      <c r="K58" s="84"/>
      <c r="L58" s="83"/>
      <c r="M58" s="84"/>
      <c r="N58" s="85"/>
      <c r="O58" s="84"/>
    </row>
    <row r="59" spans="1:19" x14ac:dyDescent="0.2">
      <c r="A59" s="275" t="s">
        <v>77</v>
      </c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</row>
    <row r="60" spans="1:19" x14ac:dyDescent="0.2">
      <c r="A60" s="275" t="s">
        <v>53</v>
      </c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</row>
    <row r="61" spans="1:19" x14ac:dyDescent="0.2">
      <c r="A61" s="275" t="s">
        <v>28</v>
      </c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</row>
    <row r="62" spans="1:19" ht="22.8" x14ac:dyDescent="0.4">
      <c r="A62" s="276" t="s">
        <v>72</v>
      </c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</row>
    <row r="63" spans="1:19" x14ac:dyDescent="0.2">
      <c r="A63" t="s">
        <v>16</v>
      </c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57"/>
      <c r="M63" s="57"/>
      <c r="N63" s="57"/>
      <c r="O63" s="57"/>
    </row>
    <row r="64" spans="1:19" ht="11.25" customHeight="1" x14ac:dyDescent="0.2">
      <c r="A64" s="279" t="s">
        <v>27</v>
      </c>
      <c r="B64" s="282" t="s">
        <v>5</v>
      </c>
      <c r="C64" s="282"/>
      <c r="D64" s="278" t="s">
        <v>6</v>
      </c>
      <c r="E64" s="278"/>
      <c r="F64" s="278"/>
      <c r="G64" s="278"/>
      <c r="H64" s="278"/>
      <c r="I64" s="278"/>
      <c r="J64" s="278"/>
      <c r="K64" s="278"/>
      <c r="L64" s="282" t="s">
        <v>1</v>
      </c>
      <c r="M64" s="282"/>
      <c r="N64" s="273" t="s">
        <v>136</v>
      </c>
      <c r="O64" s="273"/>
      <c r="P64" s="273" t="s">
        <v>2</v>
      </c>
      <c r="Q64" s="273"/>
      <c r="R64" s="273" t="s">
        <v>108</v>
      </c>
      <c r="S64" s="273"/>
    </row>
    <row r="65" spans="1:19" ht="12" x14ac:dyDescent="0.35">
      <c r="A65" s="280"/>
      <c r="B65" s="283"/>
      <c r="C65" s="283"/>
      <c r="D65" s="284" t="s">
        <v>3</v>
      </c>
      <c r="E65" s="284"/>
      <c r="F65" s="284" t="s">
        <v>70</v>
      </c>
      <c r="G65" s="284"/>
      <c r="H65" s="284" t="s">
        <v>9</v>
      </c>
      <c r="I65" s="284"/>
      <c r="J65" s="284" t="s">
        <v>71</v>
      </c>
      <c r="K65" s="284"/>
      <c r="L65" s="283"/>
      <c r="M65" s="283"/>
      <c r="N65" s="274"/>
      <c r="O65" s="274"/>
      <c r="P65" s="274"/>
      <c r="Q65" s="274"/>
      <c r="R65" s="274"/>
      <c r="S65" s="274"/>
    </row>
    <row r="66" spans="1:19" customFormat="1" x14ac:dyDescent="0.2">
      <c r="A66" s="281"/>
      <c r="B66" s="45" t="s">
        <v>7</v>
      </c>
      <c r="C66" s="46" t="s">
        <v>55</v>
      </c>
      <c r="D66" s="45" t="s">
        <v>7</v>
      </c>
      <c r="E66" s="46" t="s">
        <v>55</v>
      </c>
      <c r="F66" s="45" t="s">
        <v>7</v>
      </c>
      <c r="G66" s="46" t="s">
        <v>55</v>
      </c>
      <c r="H66" s="45" t="s">
        <v>7</v>
      </c>
      <c r="I66" s="46" t="s">
        <v>55</v>
      </c>
      <c r="J66" s="45" t="s">
        <v>7</v>
      </c>
      <c r="K66" s="46" t="s">
        <v>55</v>
      </c>
      <c r="L66" s="45" t="s">
        <v>7</v>
      </c>
      <c r="M66" s="46" t="s">
        <v>55</v>
      </c>
      <c r="N66" s="45" t="s">
        <v>7</v>
      </c>
      <c r="O66" s="46" t="s">
        <v>55</v>
      </c>
      <c r="P66" s="45" t="s">
        <v>7</v>
      </c>
      <c r="Q66" s="46" t="s">
        <v>55</v>
      </c>
      <c r="R66" s="45" t="s">
        <v>7</v>
      </c>
      <c r="S66" s="46" t="s">
        <v>55</v>
      </c>
    </row>
    <row r="67" spans="1:19" x14ac:dyDescent="0.2">
      <c r="A67" s="87"/>
      <c r="B67" s="87"/>
      <c r="C67" s="88"/>
      <c r="D67" s="75"/>
      <c r="E67" s="77"/>
      <c r="F67" s="75"/>
      <c r="G67" s="77"/>
      <c r="H67" s="75"/>
      <c r="I67" s="77"/>
      <c r="J67" s="75"/>
      <c r="K67" s="77"/>
      <c r="L67" s="75"/>
      <c r="M67" s="77"/>
      <c r="N67" s="75"/>
      <c r="O67" s="77"/>
    </row>
    <row r="68" spans="1:19" ht="11.25" customHeight="1" x14ac:dyDescent="0.2">
      <c r="A68" s="47" t="s">
        <v>68</v>
      </c>
      <c r="B68" s="21">
        <f t="shared" ref="B68:S68" si="60">B9</f>
        <v>2245198.4438288854</v>
      </c>
      <c r="C68" s="41">
        <f t="shared" si="60"/>
        <v>99.999999999998977</v>
      </c>
      <c r="D68" s="21">
        <f t="shared" si="60"/>
        <v>1463708.7255512411</v>
      </c>
      <c r="E68" s="41">
        <f t="shared" si="60"/>
        <v>65.192844292867122</v>
      </c>
      <c r="F68" s="21">
        <f t="shared" si="60"/>
        <v>121024.42997070048</v>
      </c>
      <c r="G68" s="41">
        <f t="shared" si="60"/>
        <v>5.3903667314284043</v>
      </c>
      <c r="H68" s="21">
        <f t="shared" si="60"/>
        <v>1340336.0022842344</v>
      </c>
      <c r="I68" s="41">
        <f t="shared" si="60"/>
        <v>59.697885768995576</v>
      </c>
      <c r="J68" s="21">
        <f t="shared" si="60"/>
        <v>2348.2932963061912</v>
      </c>
      <c r="K68" s="41">
        <f t="shared" si="60"/>
        <v>0.1045917924431433</v>
      </c>
      <c r="L68" s="21">
        <f t="shared" si="60"/>
        <v>610255.52685666247</v>
      </c>
      <c r="M68" s="41">
        <f t="shared" si="60"/>
        <v>27.18047166538889</v>
      </c>
      <c r="N68" s="21">
        <f t="shared" si="60"/>
        <v>4227.2693187020959</v>
      </c>
      <c r="O68" s="41">
        <f t="shared" si="60"/>
        <v>0.18828043152805032</v>
      </c>
      <c r="P68" s="21">
        <f t="shared" si="60"/>
        <v>66217.114726592888</v>
      </c>
      <c r="Q68" s="41">
        <f t="shared" si="60"/>
        <v>2.9492767068584129</v>
      </c>
      <c r="R68" s="21">
        <f t="shared" si="60"/>
        <v>100789.80737566378</v>
      </c>
      <c r="S68" s="41">
        <f t="shared" si="60"/>
        <v>4.4891269033564916</v>
      </c>
    </row>
    <row r="69" spans="1:19" x14ac:dyDescent="0.2">
      <c r="A69" s="24"/>
      <c r="B69" s="21"/>
      <c r="C69" s="41"/>
      <c r="D69" s="21"/>
      <c r="E69" s="41"/>
      <c r="F69" s="21"/>
      <c r="G69" s="41"/>
      <c r="H69" s="21"/>
      <c r="I69" s="41"/>
      <c r="J69" s="21"/>
      <c r="K69" s="41"/>
      <c r="L69" s="21"/>
      <c r="M69" s="41"/>
      <c r="N69" s="21"/>
      <c r="O69" s="41"/>
      <c r="P69" s="21"/>
      <c r="Q69" s="41"/>
      <c r="R69" s="21"/>
      <c r="S69" s="41"/>
    </row>
    <row r="70" spans="1:19" x14ac:dyDescent="0.2">
      <c r="A70" s="48" t="s">
        <v>13</v>
      </c>
      <c r="B70" s="21"/>
      <c r="C70" s="41"/>
      <c r="D70" s="21"/>
      <c r="E70" s="41"/>
      <c r="F70" s="21"/>
      <c r="G70" s="41"/>
      <c r="H70" s="21"/>
      <c r="I70" s="41"/>
      <c r="J70" s="21"/>
      <c r="K70" s="41"/>
      <c r="L70" s="21"/>
      <c r="M70" s="41"/>
      <c r="N70" s="21"/>
      <c r="O70" s="41"/>
      <c r="P70" s="21"/>
      <c r="Q70" s="41"/>
      <c r="R70" s="21"/>
      <c r="S70" s="41"/>
    </row>
    <row r="71" spans="1:19" x14ac:dyDescent="0.2">
      <c r="A71" s="224" t="s">
        <v>109</v>
      </c>
      <c r="B71" s="226">
        <v>737113.27017862385</v>
      </c>
      <c r="C71" s="43">
        <f>IF(ISNUMBER(B71/B$68*100),B71/B$68*100,0)</f>
        <v>32.830651215024709</v>
      </c>
      <c r="D71" s="69">
        <f>F71+H71+J71</f>
        <v>422811.34554844024</v>
      </c>
      <c r="E71" s="43">
        <f>IF(ISNUMBER(D71/D$68*100),D71/D$68*100,0)</f>
        <v>28.886303549854635</v>
      </c>
      <c r="F71" s="226">
        <v>2231.255356418787</v>
      </c>
      <c r="G71" s="43">
        <f>IF(ISNUMBER(F71/F$68*100),F71/F$68*100,0)</f>
        <v>1.8436404591692477</v>
      </c>
      <c r="H71" s="226">
        <v>420580.09019202145</v>
      </c>
      <c r="I71" s="43">
        <f>IF(ISNUMBER(H71/H$68*100),H71/H$68*100,0)</f>
        <v>31.37870574805558</v>
      </c>
      <c r="J71" s="226">
        <v>0</v>
      </c>
      <c r="K71" s="43">
        <f>IF(ISNUMBER(J71/J$68*100),J71/J$68*100,0)</f>
        <v>0</v>
      </c>
      <c r="L71" s="226">
        <v>255452.43125199422</v>
      </c>
      <c r="M71" s="43">
        <f>IF(ISNUMBER(L71/L$68*100),L71/L$68*100,0)</f>
        <v>41.859912775848599</v>
      </c>
      <c r="N71" s="226">
        <v>0</v>
      </c>
      <c r="O71" s="43">
        <f>IF(ISNUMBER(N71/N$68*100),N71/N$68*100,0)</f>
        <v>0</v>
      </c>
      <c r="P71" s="226">
        <v>38519.440214103808</v>
      </c>
      <c r="Q71" s="43">
        <f>IF(ISNUMBER(P71/P$68*100),P71/P$68*100,0)</f>
        <v>58.171426485658017</v>
      </c>
      <c r="R71" s="226">
        <v>20330.053164084522</v>
      </c>
      <c r="S71" s="43">
        <f>IF(ISNUMBER(R71/R$68*100),R71/R$68*100,0)</f>
        <v>20.170743146983451</v>
      </c>
    </row>
    <row r="72" spans="1:19" x14ac:dyDescent="0.2">
      <c r="A72" s="224" t="s">
        <v>86</v>
      </c>
      <c r="B72" s="226">
        <v>15116.017130612363</v>
      </c>
      <c r="C72" s="43">
        <f t="shared" ref="C72:C94" si="61">IF(ISNUMBER(B72/B$68*100),B72/B$68*100,0)</f>
        <v>0.67325973666871153</v>
      </c>
      <c r="D72" s="69">
        <f t="shared" ref="D72:D94" si="62">F72+H72+J72</f>
        <v>5937.2624878843681</v>
      </c>
      <c r="E72" s="43">
        <f t="shared" ref="E72:E94" si="63">IF(ISNUMBER(D72/D$68*100),D72/D$68*100,0)</f>
        <v>0.40563141998407926</v>
      </c>
      <c r="F72" s="226">
        <v>0</v>
      </c>
      <c r="G72" s="43">
        <f t="shared" ref="G72:G94" si="64">IF(ISNUMBER(F72/F$68*100),F72/F$68*100,0)</f>
        <v>0</v>
      </c>
      <c r="H72" s="226">
        <v>5937.2624878843681</v>
      </c>
      <c r="I72" s="43">
        <f t="shared" ref="I72:I94" si="65">IF(ISNUMBER(H72/H$68*100),H72/H$68*100,0)</f>
        <v>0.442968216758032</v>
      </c>
      <c r="J72" s="226">
        <v>0</v>
      </c>
      <c r="K72" s="43">
        <f t="shared" ref="K72:K94" si="66">IF(ISNUMBER(J72/J$68*100),J72/J$68*100,0)</f>
        <v>0</v>
      </c>
      <c r="L72" s="226">
        <v>7377.2661491550498</v>
      </c>
      <c r="M72" s="43">
        <f t="shared" ref="M72:M94" si="67">IF(ISNUMBER(L72/L$68*100),L72/L$68*100,0)</f>
        <v>1.2088814970925827</v>
      </c>
      <c r="N72" s="226">
        <v>0</v>
      </c>
      <c r="O72" s="43">
        <f t="shared" ref="O72:O94" si="68">IF(ISNUMBER(N72/N$68*100),N72/N$68*100,0)</f>
        <v>0</v>
      </c>
      <c r="P72" s="226">
        <v>1059.6991138664423</v>
      </c>
      <c r="Q72" s="43">
        <f t="shared" ref="Q72:Q94" si="69">IF(ISNUMBER(P72/P$68*100),P72/P$68*100,0)</f>
        <v>1.6003402115025493</v>
      </c>
      <c r="R72" s="226">
        <v>741.78937970650964</v>
      </c>
      <c r="S72" s="43">
        <f t="shared" ref="S72:S94" si="70">IF(ISNUMBER(R72/R$68*100),R72/R$68*100,0)</f>
        <v>0.73597658237574781</v>
      </c>
    </row>
    <row r="73" spans="1:19" x14ac:dyDescent="0.2">
      <c r="A73" s="224" t="s">
        <v>110</v>
      </c>
      <c r="B73" s="226">
        <v>258690.13124985466</v>
      </c>
      <c r="C73" s="43">
        <f t="shared" si="61"/>
        <v>11.52192724704963</v>
      </c>
      <c r="D73" s="69">
        <f t="shared" si="62"/>
        <v>192731.81641513977</v>
      </c>
      <c r="E73" s="43">
        <f t="shared" si="63"/>
        <v>13.167361309713849</v>
      </c>
      <c r="F73" s="226">
        <v>264.92477846661058</v>
      </c>
      <c r="G73" s="43">
        <f t="shared" si="64"/>
        <v>0.2189019014844753</v>
      </c>
      <c r="H73" s="226">
        <v>192466.89163667316</v>
      </c>
      <c r="I73" s="43">
        <f t="shared" si="65"/>
        <v>14.359600227753806</v>
      </c>
      <c r="J73" s="226">
        <v>0</v>
      </c>
      <c r="K73" s="43">
        <f t="shared" si="66"/>
        <v>0</v>
      </c>
      <c r="L73" s="226">
        <v>51581.249483338514</v>
      </c>
      <c r="M73" s="43">
        <f t="shared" si="67"/>
        <v>8.4524018568133314</v>
      </c>
      <c r="N73" s="226">
        <v>0</v>
      </c>
      <c r="O73" s="43">
        <f t="shared" si="68"/>
        <v>0</v>
      </c>
      <c r="P73" s="226">
        <v>3754.2375020045615</v>
      </c>
      <c r="Q73" s="43">
        <f t="shared" si="69"/>
        <v>5.6695878663780777</v>
      </c>
      <c r="R73" s="226">
        <v>10622.827849371648</v>
      </c>
      <c r="S73" s="43">
        <f t="shared" si="70"/>
        <v>10.539585426310264</v>
      </c>
    </row>
    <row r="74" spans="1:19" x14ac:dyDescent="0.2">
      <c r="A74" s="224" t="s">
        <v>87</v>
      </c>
      <c r="B74" s="226">
        <v>6657.7460615010541</v>
      </c>
      <c r="C74" s="43">
        <f t="shared" si="61"/>
        <v>0.29653263299733806</v>
      </c>
      <c r="D74" s="69">
        <f t="shared" si="62"/>
        <v>6657.746061501055</v>
      </c>
      <c r="E74" s="43">
        <f t="shared" si="63"/>
        <v>0.45485457217546543</v>
      </c>
      <c r="F74" s="226">
        <v>1607.9711839106367</v>
      </c>
      <c r="G74" s="43">
        <f t="shared" si="64"/>
        <v>1.3286335529941515</v>
      </c>
      <c r="H74" s="226">
        <v>5049.7748775904183</v>
      </c>
      <c r="I74" s="43">
        <f t="shared" si="65"/>
        <v>0.3767544010594705</v>
      </c>
      <c r="J74" s="226">
        <v>0</v>
      </c>
      <c r="K74" s="43">
        <f t="shared" si="66"/>
        <v>0</v>
      </c>
      <c r="L74" s="226">
        <v>0</v>
      </c>
      <c r="M74" s="43">
        <f t="shared" si="67"/>
        <v>0</v>
      </c>
      <c r="N74" s="226">
        <v>0</v>
      </c>
      <c r="O74" s="43">
        <f t="shared" si="68"/>
        <v>0</v>
      </c>
      <c r="P74" s="226">
        <v>0</v>
      </c>
      <c r="Q74" s="43">
        <f t="shared" si="69"/>
        <v>0</v>
      </c>
      <c r="R74" s="226">
        <v>0</v>
      </c>
      <c r="S74" s="43">
        <f t="shared" si="70"/>
        <v>0</v>
      </c>
    </row>
    <row r="75" spans="1:19" x14ac:dyDescent="0.2">
      <c r="A75" s="224" t="s">
        <v>111</v>
      </c>
      <c r="B75" s="226">
        <v>10620.109378499434</v>
      </c>
      <c r="C75" s="43">
        <f t="shared" si="61"/>
        <v>0.47301428556080138</v>
      </c>
      <c r="D75" s="69">
        <f t="shared" si="62"/>
        <v>5237.0417093593969</v>
      </c>
      <c r="E75" s="43">
        <f t="shared" si="63"/>
        <v>0.35779261392235651</v>
      </c>
      <c r="F75" s="226">
        <v>2923.6066716648625</v>
      </c>
      <c r="G75" s="43">
        <f t="shared" si="64"/>
        <v>2.4157161263826286</v>
      </c>
      <c r="H75" s="226">
        <v>2313.435037694534</v>
      </c>
      <c r="I75" s="43">
        <f t="shared" si="65"/>
        <v>0.17260112641545999</v>
      </c>
      <c r="J75" s="226">
        <v>0</v>
      </c>
      <c r="K75" s="43">
        <f t="shared" si="66"/>
        <v>0</v>
      </c>
      <c r="L75" s="226">
        <v>4853.3790049734635</v>
      </c>
      <c r="M75" s="43">
        <f t="shared" si="67"/>
        <v>0.79530275292589536</v>
      </c>
      <c r="N75" s="226">
        <v>0</v>
      </c>
      <c r="O75" s="43">
        <f t="shared" si="68"/>
        <v>0</v>
      </c>
      <c r="P75" s="226">
        <v>0</v>
      </c>
      <c r="Q75" s="43">
        <f t="shared" si="69"/>
        <v>0</v>
      </c>
      <c r="R75" s="226">
        <v>529.68866416657215</v>
      </c>
      <c r="S75" s="43">
        <f t="shared" si="70"/>
        <v>0.52553792685833445</v>
      </c>
    </row>
    <row r="76" spans="1:19" x14ac:dyDescent="0.2">
      <c r="A76" s="224" t="s">
        <v>112</v>
      </c>
      <c r="B76" s="226">
        <v>270332.01437148132</v>
      </c>
      <c r="C76" s="43">
        <f t="shared" si="61"/>
        <v>12.040450816920496</v>
      </c>
      <c r="D76" s="69">
        <f t="shared" si="62"/>
        <v>226743.54119618848</v>
      </c>
      <c r="E76" s="43">
        <f t="shared" si="63"/>
        <v>15.49102886647038</v>
      </c>
      <c r="F76" s="226">
        <v>1757.3945766923425</v>
      </c>
      <c r="G76" s="43">
        <f t="shared" si="64"/>
        <v>1.4520990324993066</v>
      </c>
      <c r="H76" s="226">
        <v>224986.14661949614</v>
      </c>
      <c r="I76" s="43">
        <f t="shared" si="65"/>
        <v>16.785801935937634</v>
      </c>
      <c r="J76" s="226">
        <v>0</v>
      </c>
      <c r="K76" s="43">
        <f t="shared" si="66"/>
        <v>0</v>
      </c>
      <c r="L76" s="226">
        <v>27071.49012314824</v>
      </c>
      <c r="M76" s="43">
        <f t="shared" si="67"/>
        <v>4.4360909376092916</v>
      </c>
      <c r="N76" s="226">
        <v>972.96778183660763</v>
      </c>
      <c r="O76" s="43">
        <f t="shared" si="68"/>
        <v>23.01646070980259</v>
      </c>
      <c r="P76" s="226">
        <v>1724.7711055724444</v>
      </c>
      <c r="Q76" s="43">
        <f t="shared" si="69"/>
        <v>2.6047210191714587</v>
      </c>
      <c r="R76" s="226">
        <v>13819.244164735737</v>
      </c>
      <c r="S76" s="43">
        <f t="shared" si="70"/>
        <v>13.710954038466062</v>
      </c>
    </row>
    <row r="77" spans="1:19" x14ac:dyDescent="0.2">
      <c r="A77" s="224" t="s">
        <v>113</v>
      </c>
      <c r="B77" s="226">
        <v>404040.77909844794</v>
      </c>
      <c r="C77" s="43">
        <f t="shared" si="61"/>
        <v>17.995771385330663</v>
      </c>
      <c r="D77" s="69">
        <f t="shared" si="62"/>
        <v>230596.45022621064</v>
      </c>
      <c r="E77" s="43">
        <f t="shared" si="63"/>
        <v>15.754258084330727</v>
      </c>
      <c r="F77" s="226">
        <v>2936.2109620207402</v>
      </c>
      <c r="G77" s="43">
        <f t="shared" si="64"/>
        <v>2.4261307925445998</v>
      </c>
      <c r="H77" s="226">
        <v>227660.23926418991</v>
      </c>
      <c r="I77" s="43">
        <f t="shared" si="65"/>
        <v>16.985311062017701</v>
      </c>
      <c r="J77" s="226">
        <v>0</v>
      </c>
      <c r="K77" s="43">
        <f t="shared" si="66"/>
        <v>0</v>
      </c>
      <c r="L77" s="226">
        <v>142640.51749889838</v>
      </c>
      <c r="M77" s="43">
        <f t="shared" si="67"/>
        <v>23.373900148617899</v>
      </c>
      <c r="N77" s="226">
        <v>2618.6751398656015</v>
      </c>
      <c r="O77" s="43">
        <f t="shared" si="68"/>
        <v>61.947203796081219</v>
      </c>
      <c r="P77" s="226">
        <v>16286.763638415281</v>
      </c>
      <c r="Q77" s="43">
        <f t="shared" si="69"/>
        <v>24.596003171781952</v>
      </c>
      <c r="R77" s="226">
        <v>11898.372595057835</v>
      </c>
      <c r="S77" s="43">
        <f t="shared" si="70"/>
        <v>11.805134769937817</v>
      </c>
    </row>
    <row r="78" spans="1:19" x14ac:dyDescent="0.2">
      <c r="A78" s="224" t="s">
        <v>88</v>
      </c>
      <c r="B78" s="226">
        <v>136677.87635863243</v>
      </c>
      <c r="C78" s="43">
        <f t="shared" si="61"/>
        <v>6.087563294652325</v>
      </c>
      <c r="D78" s="69">
        <f t="shared" si="62"/>
        <v>55794.625430006126</v>
      </c>
      <c r="E78" s="43">
        <f t="shared" si="63"/>
        <v>3.8118666956086877</v>
      </c>
      <c r="F78" s="226">
        <v>3039.9098161753218</v>
      </c>
      <c r="G78" s="43">
        <f t="shared" si="64"/>
        <v>2.5118150252071185</v>
      </c>
      <c r="H78" s="226">
        <v>52754.715613830806</v>
      </c>
      <c r="I78" s="43">
        <f t="shared" si="65"/>
        <v>3.935932148649659</v>
      </c>
      <c r="J78" s="226">
        <v>0</v>
      </c>
      <c r="K78" s="43">
        <f t="shared" si="66"/>
        <v>0</v>
      </c>
      <c r="L78" s="226">
        <v>50066.338087413707</v>
      </c>
      <c r="M78" s="43">
        <f t="shared" si="67"/>
        <v>8.2041597140951978</v>
      </c>
      <c r="N78" s="226">
        <v>0</v>
      </c>
      <c r="O78" s="43">
        <f t="shared" si="68"/>
        <v>0</v>
      </c>
      <c r="P78" s="226">
        <v>489.22102437761413</v>
      </c>
      <c r="Q78" s="43">
        <f t="shared" si="69"/>
        <v>0.73881356262287012</v>
      </c>
      <c r="R78" s="226">
        <v>30327.691816834984</v>
      </c>
      <c r="S78" s="43">
        <f t="shared" si="70"/>
        <v>30.090038473630187</v>
      </c>
    </row>
    <row r="79" spans="1:19" x14ac:dyDescent="0.2">
      <c r="A79" s="224" t="s">
        <v>114</v>
      </c>
      <c r="B79" s="226">
        <v>49027.473785709415</v>
      </c>
      <c r="C79" s="43">
        <f t="shared" si="61"/>
        <v>2.1836588173515579</v>
      </c>
      <c r="D79" s="69">
        <f t="shared" si="62"/>
        <v>34178.900449455483</v>
      </c>
      <c r="E79" s="43">
        <f t="shared" si="63"/>
        <v>2.3350889321632975</v>
      </c>
      <c r="F79" s="226">
        <v>0</v>
      </c>
      <c r="G79" s="43">
        <f t="shared" si="64"/>
        <v>0</v>
      </c>
      <c r="H79" s="226">
        <v>34178.900449455483</v>
      </c>
      <c r="I79" s="43">
        <f t="shared" si="65"/>
        <v>2.5500247990956697</v>
      </c>
      <c r="J79" s="226">
        <v>0</v>
      </c>
      <c r="K79" s="43">
        <f t="shared" si="66"/>
        <v>0</v>
      </c>
      <c r="L79" s="226">
        <v>10844.09292889069</v>
      </c>
      <c r="M79" s="43">
        <f t="shared" si="67"/>
        <v>1.7769757833652138</v>
      </c>
      <c r="N79" s="226">
        <v>0</v>
      </c>
      <c r="O79" s="43">
        <f t="shared" si="68"/>
        <v>0</v>
      </c>
      <c r="P79" s="226">
        <v>3369.6533639111531</v>
      </c>
      <c r="Q79" s="43">
        <f t="shared" si="69"/>
        <v>5.0887952122714513</v>
      </c>
      <c r="R79" s="226">
        <v>634.82704345211118</v>
      </c>
      <c r="S79" s="43">
        <f t="shared" si="70"/>
        <v>0.62985242256291241</v>
      </c>
    </row>
    <row r="80" spans="1:19" x14ac:dyDescent="0.2">
      <c r="A80" s="224" t="s">
        <v>115</v>
      </c>
      <c r="B80" s="226">
        <v>12706.98788104889</v>
      </c>
      <c r="C80" s="43">
        <f t="shared" si="61"/>
        <v>0.56596279567069463</v>
      </c>
      <c r="D80" s="69">
        <f t="shared" si="62"/>
        <v>11556.741557714615</v>
      </c>
      <c r="E80" s="43">
        <f t="shared" si="63"/>
        <v>0.78955200279770676</v>
      </c>
      <c r="F80" s="226">
        <v>928.85456610224685</v>
      </c>
      <c r="G80" s="43">
        <f t="shared" si="64"/>
        <v>0.76749344436252975</v>
      </c>
      <c r="H80" s="226">
        <v>10627.886991612368</v>
      </c>
      <c r="I80" s="43">
        <f t="shared" si="65"/>
        <v>0.79292707004065055</v>
      </c>
      <c r="J80" s="226">
        <v>0</v>
      </c>
      <c r="K80" s="43">
        <f t="shared" si="66"/>
        <v>0</v>
      </c>
      <c r="L80" s="226">
        <v>1150.2463233342742</v>
      </c>
      <c r="M80" s="43">
        <f t="shared" si="67"/>
        <v>0.18848601490903749</v>
      </c>
      <c r="N80" s="226">
        <v>0</v>
      </c>
      <c r="O80" s="43">
        <f t="shared" si="68"/>
        <v>0</v>
      </c>
      <c r="P80" s="226">
        <v>0</v>
      </c>
      <c r="Q80" s="43">
        <f t="shared" si="69"/>
        <v>0</v>
      </c>
      <c r="R80" s="226">
        <v>0</v>
      </c>
      <c r="S80" s="43">
        <f t="shared" si="70"/>
        <v>0</v>
      </c>
    </row>
    <row r="81" spans="1:19" x14ac:dyDescent="0.2">
      <c r="A81" s="224" t="s">
        <v>116</v>
      </c>
      <c r="B81" s="226">
        <v>19671.309543921638</v>
      </c>
      <c r="C81" s="43">
        <f t="shared" si="61"/>
        <v>0.87615015046843048</v>
      </c>
      <c r="D81" s="69">
        <f t="shared" si="62"/>
        <v>19141.620879755068</v>
      </c>
      <c r="E81" s="43">
        <f t="shared" si="63"/>
        <v>1.307747951871109</v>
      </c>
      <c r="F81" s="226">
        <v>844.90509917963925</v>
      </c>
      <c r="G81" s="43">
        <f t="shared" si="64"/>
        <v>0.69812772461244998</v>
      </c>
      <c r="H81" s="226">
        <v>18296.715780575429</v>
      </c>
      <c r="I81" s="43">
        <f t="shared" si="65"/>
        <v>1.3650842586779512</v>
      </c>
      <c r="J81" s="226">
        <v>0</v>
      </c>
      <c r="K81" s="43">
        <f t="shared" si="66"/>
        <v>0</v>
      </c>
      <c r="L81" s="226">
        <v>529.68866416657215</v>
      </c>
      <c r="M81" s="43">
        <f t="shared" si="67"/>
        <v>8.6797847926903912E-2</v>
      </c>
      <c r="N81" s="226">
        <v>0</v>
      </c>
      <c r="O81" s="43">
        <f t="shared" si="68"/>
        <v>0</v>
      </c>
      <c r="P81" s="226">
        <v>0</v>
      </c>
      <c r="Q81" s="43">
        <f t="shared" si="69"/>
        <v>0</v>
      </c>
      <c r="R81" s="226">
        <v>0</v>
      </c>
      <c r="S81" s="43">
        <f t="shared" si="70"/>
        <v>0</v>
      </c>
    </row>
    <row r="82" spans="1:19" x14ac:dyDescent="0.2">
      <c r="A82" s="224" t="s">
        <v>89</v>
      </c>
      <c r="B82" s="226">
        <v>7211.1174259800064</v>
      </c>
      <c r="C82" s="43">
        <f t="shared" si="61"/>
        <v>0.32117951292013242</v>
      </c>
      <c r="D82" s="69">
        <f t="shared" si="62"/>
        <v>5519.5685432647169</v>
      </c>
      <c r="E82" s="43">
        <f t="shared" si="63"/>
        <v>0.37709473523743708</v>
      </c>
      <c r="F82" s="226">
        <v>0</v>
      </c>
      <c r="G82" s="43">
        <f t="shared" si="64"/>
        <v>0</v>
      </c>
      <c r="H82" s="226">
        <v>5519.5685432647169</v>
      </c>
      <c r="I82" s="43">
        <f t="shared" si="65"/>
        <v>0.41180484101435233</v>
      </c>
      <c r="J82" s="226">
        <v>0</v>
      </c>
      <c r="K82" s="43">
        <f t="shared" si="66"/>
        <v>0</v>
      </c>
      <c r="L82" s="226">
        <v>1691.5488827152908</v>
      </c>
      <c r="M82" s="43">
        <f t="shared" si="67"/>
        <v>0.27718698287391402</v>
      </c>
      <c r="N82" s="226">
        <v>0</v>
      </c>
      <c r="O82" s="43">
        <f t="shared" si="68"/>
        <v>0</v>
      </c>
      <c r="P82" s="226">
        <v>0</v>
      </c>
      <c r="Q82" s="43">
        <f t="shared" si="69"/>
        <v>0</v>
      </c>
      <c r="R82" s="226">
        <v>0</v>
      </c>
      <c r="S82" s="43">
        <f t="shared" si="70"/>
        <v>0</v>
      </c>
    </row>
    <row r="83" spans="1:19" x14ac:dyDescent="0.2">
      <c r="A83" s="224" t="s">
        <v>117</v>
      </c>
      <c r="B83" s="226">
        <v>27958.116873339561</v>
      </c>
      <c r="C83" s="43">
        <f t="shared" si="61"/>
        <v>1.2452403461344261</v>
      </c>
      <c r="D83" s="69">
        <f t="shared" si="62"/>
        <v>10740.791699516576</v>
      </c>
      <c r="E83" s="43">
        <f t="shared" si="63"/>
        <v>0.733806631881048</v>
      </c>
      <c r="F83" s="226">
        <v>0</v>
      </c>
      <c r="G83" s="43">
        <f t="shared" si="64"/>
        <v>0</v>
      </c>
      <c r="H83" s="226">
        <v>10740.791699516576</v>
      </c>
      <c r="I83" s="43">
        <f t="shared" si="65"/>
        <v>0.80135068230741002</v>
      </c>
      <c r="J83" s="226">
        <v>0</v>
      </c>
      <c r="K83" s="43">
        <f t="shared" si="66"/>
        <v>0</v>
      </c>
      <c r="L83" s="226">
        <v>14633.86211428475</v>
      </c>
      <c r="M83" s="43">
        <f t="shared" si="67"/>
        <v>2.3979892799433782</v>
      </c>
      <c r="N83" s="226">
        <v>0</v>
      </c>
      <c r="O83" s="43">
        <f t="shared" si="68"/>
        <v>0</v>
      </c>
      <c r="P83" s="226">
        <v>0</v>
      </c>
      <c r="Q83" s="43">
        <f t="shared" si="69"/>
        <v>0</v>
      </c>
      <c r="R83" s="226">
        <v>2583.4630595382268</v>
      </c>
      <c r="S83" s="43">
        <f t="shared" si="70"/>
        <v>2.5632185702162751</v>
      </c>
    </row>
    <row r="84" spans="1:19" x14ac:dyDescent="0.2">
      <c r="A84" s="224" t="s">
        <v>90</v>
      </c>
      <c r="B84" s="226">
        <v>69311.691619454505</v>
      </c>
      <c r="C84" s="43">
        <f t="shared" si="61"/>
        <v>3.0871075922025266</v>
      </c>
      <c r="D84" s="69">
        <f t="shared" si="62"/>
        <v>64149.024114599873</v>
      </c>
      <c r="E84" s="43">
        <f t="shared" si="63"/>
        <v>4.3826359025386683</v>
      </c>
      <c r="F84" s="226">
        <v>2702.2166293188711</v>
      </c>
      <c r="G84" s="43">
        <f t="shared" si="64"/>
        <v>2.2327860829198425</v>
      </c>
      <c r="H84" s="226">
        <v>61446.807485281002</v>
      </c>
      <c r="I84" s="43">
        <f t="shared" si="65"/>
        <v>4.5844331108439826</v>
      </c>
      <c r="J84" s="226">
        <v>0</v>
      </c>
      <c r="K84" s="43">
        <f t="shared" si="66"/>
        <v>0</v>
      </c>
      <c r="L84" s="226">
        <v>4198.5609895922453</v>
      </c>
      <c r="M84" s="43">
        <f t="shared" si="67"/>
        <v>0.68800048583229101</v>
      </c>
      <c r="N84" s="226">
        <v>0</v>
      </c>
      <c r="O84" s="43">
        <f t="shared" si="68"/>
        <v>0</v>
      </c>
      <c r="P84" s="226">
        <v>378.99793332333189</v>
      </c>
      <c r="Q84" s="43">
        <f t="shared" si="69"/>
        <v>0.57235645933561907</v>
      </c>
      <c r="R84" s="226">
        <v>585.10858193903482</v>
      </c>
      <c r="S84" s="43">
        <f t="shared" si="70"/>
        <v>0.58052356401299399</v>
      </c>
    </row>
    <row r="85" spans="1:19" x14ac:dyDescent="0.2">
      <c r="A85" s="224" t="s">
        <v>118</v>
      </c>
      <c r="B85" s="226">
        <v>58357.221148193676</v>
      </c>
      <c r="C85" s="43">
        <f t="shared" si="61"/>
        <v>2.5992010331466848</v>
      </c>
      <c r="D85" s="69">
        <f t="shared" si="62"/>
        <v>57669.311019585854</v>
      </c>
      <c r="E85" s="43">
        <f t="shared" si="63"/>
        <v>3.9399444720716041</v>
      </c>
      <c r="F85" s="226">
        <v>57669.311019585854</v>
      </c>
      <c r="G85" s="43">
        <f t="shared" si="64"/>
        <v>47.650966861440587</v>
      </c>
      <c r="H85" s="226">
        <v>0</v>
      </c>
      <c r="I85" s="43">
        <f t="shared" si="65"/>
        <v>0</v>
      </c>
      <c r="J85" s="226">
        <v>0</v>
      </c>
      <c r="K85" s="43">
        <f t="shared" si="66"/>
        <v>0</v>
      </c>
      <c r="L85" s="226">
        <v>0</v>
      </c>
      <c r="M85" s="43">
        <f t="shared" si="67"/>
        <v>0</v>
      </c>
      <c r="N85" s="226">
        <v>0</v>
      </c>
      <c r="O85" s="43">
        <f t="shared" si="68"/>
        <v>0</v>
      </c>
      <c r="P85" s="226">
        <v>0</v>
      </c>
      <c r="Q85" s="43">
        <f t="shared" si="69"/>
        <v>0</v>
      </c>
      <c r="R85" s="226">
        <v>687.91012860782041</v>
      </c>
      <c r="S85" s="43">
        <f t="shared" si="70"/>
        <v>0.68251953894885597</v>
      </c>
    </row>
    <row r="86" spans="1:19" x14ac:dyDescent="0.2">
      <c r="A86" s="224" t="s">
        <v>91</v>
      </c>
      <c r="B86" s="226">
        <v>48794.061513425717</v>
      </c>
      <c r="C86" s="43">
        <f t="shared" si="61"/>
        <v>2.1732627531227919</v>
      </c>
      <c r="D86" s="69">
        <f t="shared" si="62"/>
        <v>47803.892823623384</v>
      </c>
      <c r="E86" s="43">
        <f t="shared" si="63"/>
        <v>3.2659430110058381</v>
      </c>
      <c r="F86" s="226">
        <v>34822.547260304542</v>
      </c>
      <c r="G86" s="43">
        <f t="shared" si="64"/>
        <v>28.773155361058045</v>
      </c>
      <c r="H86" s="226">
        <v>12981.345563318842</v>
      </c>
      <c r="I86" s="43">
        <f t="shared" si="65"/>
        <v>0.96851427859847872</v>
      </c>
      <c r="J86" s="226">
        <v>0</v>
      </c>
      <c r="K86" s="43">
        <f t="shared" si="66"/>
        <v>0</v>
      </c>
      <c r="L86" s="226">
        <v>990.16868980231857</v>
      </c>
      <c r="M86" s="43">
        <f t="shared" si="67"/>
        <v>0.16225476808092726</v>
      </c>
      <c r="N86" s="226">
        <v>0</v>
      </c>
      <c r="O86" s="43">
        <f t="shared" si="68"/>
        <v>0</v>
      </c>
      <c r="P86" s="226">
        <v>0</v>
      </c>
      <c r="Q86" s="43">
        <f t="shared" si="69"/>
        <v>0</v>
      </c>
      <c r="R86" s="226">
        <v>0</v>
      </c>
      <c r="S86" s="43">
        <f t="shared" si="70"/>
        <v>0</v>
      </c>
    </row>
    <row r="87" spans="1:19" x14ac:dyDescent="0.2">
      <c r="A87" s="224" t="s">
        <v>119</v>
      </c>
      <c r="B87" s="226">
        <v>18947.300589613227</v>
      </c>
      <c r="C87" s="43">
        <f t="shared" si="61"/>
        <v>0.84390315883620248</v>
      </c>
      <c r="D87" s="69">
        <f t="shared" si="62"/>
        <v>15846.13185714947</v>
      </c>
      <c r="E87" s="43">
        <f t="shared" si="63"/>
        <v>1.0826014479883439</v>
      </c>
      <c r="F87" s="226">
        <v>7770.0018677500848</v>
      </c>
      <c r="G87" s="43">
        <f t="shared" si="64"/>
        <v>6.4201929062018062</v>
      </c>
      <c r="H87" s="226">
        <v>8076.1299893993846</v>
      </c>
      <c r="I87" s="43">
        <f t="shared" si="65"/>
        <v>0.60254518088269216</v>
      </c>
      <c r="J87" s="226">
        <v>0</v>
      </c>
      <c r="K87" s="43">
        <f t="shared" si="66"/>
        <v>0</v>
      </c>
      <c r="L87" s="226">
        <v>3101.1687324637551</v>
      </c>
      <c r="M87" s="43">
        <f t="shared" si="67"/>
        <v>0.50817544388945146</v>
      </c>
      <c r="N87" s="226">
        <v>0</v>
      </c>
      <c r="O87" s="43">
        <f t="shared" si="68"/>
        <v>0</v>
      </c>
      <c r="P87" s="226">
        <v>0</v>
      </c>
      <c r="Q87" s="43">
        <f t="shared" si="69"/>
        <v>0</v>
      </c>
      <c r="R87" s="226">
        <v>0</v>
      </c>
      <c r="S87" s="43">
        <f t="shared" si="70"/>
        <v>0</v>
      </c>
    </row>
    <row r="88" spans="1:19" x14ac:dyDescent="0.2">
      <c r="A88" s="224" t="s">
        <v>120</v>
      </c>
      <c r="B88" s="226">
        <v>13769.42473584401</v>
      </c>
      <c r="C88" s="43">
        <f t="shared" si="61"/>
        <v>0.61328319435150236</v>
      </c>
      <c r="D88" s="69">
        <f t="shared" si="62"/>
        <v>8488.2538388841422</v>
      </c>
      <c r="E88" s="43">
        <f t="shared" si="63"/>
        <v>0.57991413801864278</v>
      </c>
      <c r="F88" s="226">
        <v>0</v>
      </c>
      <c r="G88" s="43">
        <f t="shared" si="64"/>
        <v>0</v>
      </c>
      <c r="H88" s="226">
        <v>8488.2538388841422</v>
      </c>
      <c r="I88" s="43">
        <f t="shared" si="65"/>
        <v>0.63329298208943474</v>
      </c>
      <c r="J88" s="226">
        <v>0</v>
      </c>
      <c r="K88" s="43">
        <f t="shared" si="66"/>
        <v>0</v>
      </c>
      <c r="L88" s="226">
        <v>2067.7299153392696</v>
      </c>
      <c r="M88" s="43">
        <f t="shared" si="67"/>
        <v>0.33883018249582203</v>
      </c>
      <c r="N88" s="226">
        <v>0</v>
      </c>
      <c r="O88" s="43">
        <f t="shared" si="68"/>
        <v>0</v>
      </c>
      <c r="P88" s="226">
        <v>634.33083101823411</v>
      </c>
      <c r="Q88" s="43">
        <f t="shared" si="69"/>
        <v>0.95795601127798147</v>
      </c>
      <c r="R88" s="226">
        <v>2579.1101506023665</v>
      </c>
      <c r="S88" s="43">
        <f t="shared" si="70"/>
        <v>2.5588997714714417</v>
      </c>
    </row>
    <row r="89" spans="1:19" x14ac:dyDescent="0.2">
      <c r="A89" s="224" t="s">
        <v>92</v>
      </c>
      <c r="B89" s="226">
        <v>65243.295589607806</v>
      </c>
      <c r="C89" s="43">
        <f t="shared" si="61"/>
        <v>2.9059032963849778</v>
      </c>
      <c r="D89" s="69">
        <f t="shared" si="62"/>
        <v>29753.616140417533</v>
      </c>
      <c r="E89" s="43">
        <f t="shared" si="63"/>
        <v>2.032755262097119</v>
      </c>
      <c r="F89" s="226">
        <v>0</v>
      </c>
      <c r="G89" s="43">
        <f t="shared" si="64"/>
        <v>0</v>
      </c>
      <c r="H89" s="226">
        <v>29753.616140417533</v>
      </c>
      <c r="I89" s="43">
        <f t="shared" si="65"/>
        <v>2.219862488936406</v>
      </c>
      <c r="J89" s="226">
        <v>0</v>
      </c>
      <c r="K89" s="43">
        <f t="shared" si="66"/>
        <v>0</v>
      </c>
      <c r="L89" s="226">
        <v>30489.796283858304</v>
      </c>
      <c r="M89" s="43">
        <f t="shared" si="67"/>
        <v>4.9962343546328558</v>
      </c>
      <c r="N89" s="226">
        <v>635.62639699988654</v>
      </c>
      <c r="O89" s="43">
        <f t="shared" si="68"/>
        <v>15.036335494116182</v>
      </c>
      <c r="P89" s="226">
        <v>0</v>
      </c>
      <c r="Q89" s="43">
        <f t="shared" si="69"/>
        <v>0</v>
      </c>
      <c r="R89" s="226">
        <v>4364.2567683320549</v>
      </c>
      <c r="S89" s="43">
        <f t="shared" si="70"/>
        <v>4.3300576536133226</v>
      </c>
    </row>
    <row r="90" spans="1:19" x14ac:dyDescent="0.2">
      <c r="A90" s="224" t="s">
        <v>121</v>
      </c>
      <c r="B90" s="226">
        <v>3433.7573055404846</v>
      </c>
      <c r="C90" s="43">
        <f t="shared" si="61"/>
        <v>0.15293780890408382</v>
      </c>
      <c r="D90" s="69">
        <f t="shared" si="62"/>
        <v>2348.2932963061912</v>
      </c>
      <c r="E90" s="43">
        <f t="shared" si="63"/>
        <v>0.16043446727570818</v>
      </c>
      <c r="F90" s="226">
        <v>0</v>
      </c>
      <c r="G90" s="43">
        <f t="shared" si="64"/>
        <v>0</v>
      </c>
      <c r="H90" s="226">
        <v>0</v>
      </c>
      <c r="I90" s="43">
        <f t="shared" si="65"/>
        <v>0</v>
      </c>
      <c r="J90" s="226">
        <v>2348.2932963061912</v>
      </c>
      <c r="K90" s="43">
        <f t="shared" si="66"/>
        <v>100</v>
      </c>
      <c r="L90" s="226">
        <v>0</v>
      </c>
      <c r="M90" s="43">
        <f t="shared" si="67"/>
        <v>0</v>
      </c>
      <c r="N90" s="226">
        <v>0</v>
      </c>
      <c r="O90" s="43">
        <f t="shared" si="68"/>
        <v>0</v>
      </c>
      <c r="P90" s="226">
        <v>0</v>
      </c>
      <c r="Q90" s="43">
        <f t="shared" si="69"/>
        <v>0</v>
      </c>
      <c r="R90" s="226">
        <v>1085.4640092342934</v>
      </c>
      <c r="S90" s="43">
        <f t="shared" si="70"/>
        <v>1.076958114612276</v>
      </c>
    </row>
    <row r="91" spans="1:19" x14ac:dyDescent="0.2">
      <c r="A91" s="224" t="s">
        <v>122</v>
      </c>
      <c r="B91" s="226">
        <v>235.4886919703205</v>
      </c>
      <c r="C91" s="43">
        <f t="shared" si="61"/>
        <v>1.0488546908518522E-2</v>
      </c>
      <c r="D91" s="69">
        <f t="shared" si="62"/>
        <v>235.4886919703205</v>
      </c>
      <c r="E91" s="43">
        <f t="shared" si="63"/>
        <v>1.608849410128604E-2</v>
      </c>
      <c r="F91" s="226">
        <v>235.4886919703205</v>
      </c>
      <c r="G91" s="43">
        <f t="shared" si="64"/>
        <v>0.19457946798620027</v>
      </c>
      <c r="H91" s="226">
        <v>0</v>
      </c>
      <c r="I91" s="43">
        <f t="shared" si="65"/>
        <v>0</v>
      </c>
      <c r="J91" s="226">
        <v>0</v>
      </c>
      <c r="K91" s="43">
        <f t="shared" si="66"/>
        <v>0</v>
      </c>
      <c r="L91" s="226">
        <v>0</v>
      </c>
      <c r="M91" s="43">
        <f t="shared" si="67"/>
        <v>0</v>
      </c>
      <c r="N91" s="226">
        <v>0</v>
      </c>
      <c r="O91" s="43">
        <f t="shared" si="68"/>
        <v>0</v>
      </c>
      <c r="P91" s="226">
        <v>0</v>
      </c>
      <c r="Q91" s="43">
        <f t="shared" si="69"/>
        <v>0</v>
      </c>
      <c r="R91" s="226">
        <v>0</v>
      </c>
      <c r="S91" s="43">
        <f t="shared" si="70"/>
        <v>0</v>
      </c>
    </row>
    <row r="92" spans="1:19" x14ac:dyDescent="0.2">
      <c r="A92" s="72" t="s">
        <v>123</v>
      </c>
      <c r="B92" s="226">
        <v>0</v>
      </c>
      <c r="C92" s="43">
        <f t="shared" si="61"/>
        <v>0</v>
      </c>
      <c r="D92" s="69">
        <f t="shared" si="62"/>
        <v>0</v>
      </c>
      <c r="E92" s="43">
        <f t="shared" si="63"/>
        <v>0</v>
      </c>
      <c r="F92" s="226">
        <v>0</v>
      </c>
      <c r="G92" s="43">
        <f t="shared" si="64"/>
        <v>0</v>
      </c>
      <c r="H92" s="226">
        <v>0</v>
      </c>
      <c r="I92" s="43">
        <f t="shared" si="65"/>
        <v>0</v>
      </c>
      <c r="J92" s="226">
        <v>0</v>
      </c>
      <c r="K92" s="43">
        <f t="shared" si="66"/>
        <v>0</v>
      </c>
      <c r="L92" s="226">
        <v>0</v>
      </c>
      <c r="M92" s="43">
        <f t="shared" si="67"/>
        <v>0</v>
      </c>
      <c r="N92" s="226">
        <v>0</v>
      </c>
      <c r="O92" s="43">
        <f t="shared" si="68"/>
        <v>0</v>
      </c>
      <c r="P92" s="226">
        <v>0</v>
      </c>
      <c r="Q92" s="43">
        <f t="shared" si="69"/>
        <v>0</v>
      </c>
      <c r="R92" s="226">
        <v>0</v>
      </c>
      <c r="S92" s="43">
        <f t="shared" si="70"/>
        <v>0</v>
      </c>
    </row>
    <row r="93" spans="1:19" x14ac:dyDescent="0.2">
      <c r="A93" s="224" t="s">
        <v>61</v>
      </c>
      <c r="B93" s="226">
        <v>0</v>
      </c>
      <c r="C93" s="43">
        <f t="shared" si="61"/>
        <v>0</v>
      </c>
      <c r="D93" s="69">
        <f t="shared" si="62"/>
        <v>0</v>
      </c>
      <c r="E93" s="43">
        <f t="shared" si="63"/>
        <v>0</v>
      </c>
      <c r="F93" s="226">
        <v>0</v>
      </c>
      <c r="G93" s="43">
        <f t="shared" si="64"/>
        <v>0</v>
      </c>
      <c r="H93" s="226">
        <v>0</v>
      </c>
      <c r="I93" s="43">
        <f t="shared" si="65"/>
        <v>0</v>
      </c>
      <c r="J93" s="226">
        <v>0</v>
      </c>
      <c r="K93" s="43">
        <f t="shared" si="66"/>
        <v>0</v>
      </c>
      <c r="L93" s="226">
        <v>0</v>
      </c>
      <c r="M93" s="43">
        <f t="shared" si="67"/>
        <v>0</v>
      </c>
      <c r="N93" s="226">
        <v>0</v>
      </c>
      <c r="O93" s="43">
        <f t="shared" si="68"/>
        <v>0</v>
      </c>
      <c r="P93" s="226">
        <v>0</v>
      </c>
      <c r="Q93" s="43">
        <f t="shared" si="69"/>
        <v>0</v>
      </c>
      <c r="R93" s="226">
        <v>0</v>
      </c>
      <c r="S93" s="43">
        <f t="shared" si="70"/>
        <v>0</v>
      </c>
    </row>
    <row r="94" spans="1:19" x14ac:dyDescent="0.2">
      <c r="A94" s="224" t="s">
        <v>124</v>
      </c>
      <c r="B94" s="226">
        <v>11283.253297555108</v>
      </c>
      <c r="C94" s="43">
        <f t="shared" si="61"/>
        <v>0.50255037939154412</v>
      </c>
      <c r="D94" s="69">
        <f t="shared" si="62"/>
        <v>9767.2615642617802</v>
      </c>
      <c r="E94" s="43">
        <f t="shared" si="63"/>
        <v>0.6672954388915987</v>
      </c>
      <c r="F94" s="226">
        <v>1289.8314911396635</v>
      </c>
      <c r="G94" s="43">
        <f t="shared" si="64"/>
        <v>1.0657612611370502</v>
      </c>
      <c r="H94" s="226">
        <v>8477.4300731221174</v>
      </c>
      <c r="I94" s="43">
        <f t="shared" si="65"/>
        <v>0.63248544086517611</v>
      </c>
      <c r="J94" s="226">
        <v>0</v>
      </c>
      <c r="K94" s="43">
        <f t="shared" si="66"/>
        <v>0</v>
      </c>
      <c r="L94" s="226">
        <v>1515.9917332933276</v>
      </c>
      <c r="M94" s="43">
        <f t="shared" si="67"/>
        <v>0.24841917304739225</v>
      </c>
      <c r="N94" s="226">
        <v>0</v>
      </c>
      <c r="O94" s="43">
        <f t="shared" si="68"/>
        <v>0</v>
      </c>
      <c r="P94" s="226">
        <v>0</v>
      </c>
      <c r="Q94" s="43">
        <f t="shared" si="69"/>
        <v>0</v>
      </c>
      <c r="R94" s="226">
        <v>0</v>
      </c>
      <c r="S94" s="43">
        <f t="shared" si="70"/>
        <v>0</v>
      </c>
    </row>
    <row r="95" spans="1:19" x14ac:dyDescent="0.2">
      <c r="A95" s="79"/>
      <c r="B95" s="70"/>
      <c r="C95" s="43"/>
      <c r="D95" s="70"/>
      <c r="E95" s="71"/>
      <c r="F95" s="70"/>
      <c r="G95" s="43"/>
      <c r="H95" s="70"/>
      <c r="I95" s="71"/>
      <c r="J95" s="70"/>
      <c r="K95" s="71"/>
      <c r="L95" s="70"/>
      <c r="M95" s="71"/>
      <c r="N95" s="70"/>
      <c r="O95" s="71"/>
      <c r="P95" s="70"/>
      <c r="Q95" s="71"/>
      <c r="R95" s="70"/>
      <c r="S95" s="71"/>
    </row>
    <row r="96" spans="1:19" x14ac:dyDescent="0.2">
      <c r="A96" s="48" t="s">
        <v>14</v>
      </c>
      <c r="B96" s="68"/>
      <c r="C96" s="43"/>
      <c r="D96" s="68"/>
      <c r="E96" s="41"/>
      <c r="F96" s="68"/>
      <c r="G96" s="43"/>
      <c r="H96" s="68"/>
      <c r="I96" s="41"/>
      <c r="J96" s="68"/>
      <c r="K96" s="41"/>
      <c r="L96" s="68"/>
      <c r="M96" s="41"/>
      <c r="N96" s="68"/>
      <c r="O96" s="41"/>
      <c r="P96" s="68"/>
      <c r="Q96" s="41"/>
      <c r="R96" s="68"/>
      <c r="S96" s="41"/>
    </row>
    <row r="97" spans="1:19" x14ac:dyDescent="0.2">
      <c r="A97" s="72" t="s">
        <v>95</v>
      </c>
      <c r="B97" s="226">
        <v>41897.455557933856</v>
      </c>
      <c r="C97" s="43">
        <f>IF(ISNUMBER(B97/B$68*100),B97/B$68*100,0)</f>
        <v>1.8660914215887017</v>
      </c>
      <c r="D97" s="70">
        <f>F97+H97+J97</f>
        <v>28127.329483420821</v>
      </c>
      <c r="E97" s="43">
        <f>IF(ISNUMBER(D97/D$68*100),D97/D$68*100,0)</f>
        <v>1.9216480022572733</v>
      </c>
      <c r="F97" s="226">
        <v>4927.2811203363835</v>
      </c>
      <c r="G97" s="43">
        <f>IF(ISNUMBER(F97/F$68*100),F97/F$68*100,0)</f>
        <v>4.0713111572012846</v>
      </c>
      <c r="H97" s="226">
        <v>23200.048363084439</v>
      </c>
      <c r="I97" s="43">
        <f>IF(ISNUMBER(H97/H$68*100),H97/H$68*100,0)</f>
        <v>1.7309128698733998</v>
      </c>
      <c r="J97" s="226">
        <v>0</v>
      </c>
      <c r="K97" s="43">
        <f>IF(ISNUMBER(J97/J$68*100),J97/J$68*100,0)</f>
        <v>0</v>
      </c>
      <c r="L97" s="226">
        <v>13189.701903500201</v>
      </c>
      <c r="M97" s="43">
        <f>IF(ISNUMBER(L97/L$68*100),L97/L$68*100,0)</f>
        <v>2.1613408356067563</v>
      </c>
      <c r="N97" s="226">
        <v>0</v>
      </c>
      <c r="O97" s="43">
        <f>IF(ISNUMBER(N97/N$68*100),N97/N$68*100,0)</f>
        <v>0</v>
      </c>
      <c r="P97" s="226">
        <v>0</v>
      </c>
      <c r="Q97" s="43">
        <f>IF(ISNUMBER(P97/P$68*100),P97/P$68*100,0)</f>
        <v>0</v>
      </c>
      <c r="R97" s="226">
        <v>580.42417101284855</v>
      </c>
      <c r="S97" s="43">
        <f>IF(ISNUMBER(R97/R$68*100),R97/R$68*100,0)</f>
        <v>0.57587586098809729</v>
      </c>
    </row>
    <row r="98" spans="1:19" x14ac:dyDescent="0.2">
      <c r="A98" s="72" t="s">
        <v>96</v>
      </c>
      <c r="B98" s="226">
        <v>84944.162194145523</v>
      </c>
      <c r="C98" s="43">
        <f t="shared" ref="C98:C109" si="71">IF(ISNUMBER(B98/B$68*100),B98/B$68*100,0)</f>
        <v>3.7833699033429147</v>
      </c>
      <c r="D98" s="70">
        <f t="shared" ref="D98:D109" si="72">F98+H98+J98</f>
        <v>65653.537372509614</v>
      </c>
      <c r="E98" s="43">
        <f t="shared" ref="E98:E109" si="73">IF(ISNUMBER(D98/D$68*100),D98/D$68*100,0)</f>
        <v>4.4854236520168396</v>
      </c>
      <c r="F98" s="226">
        <v>30345.490708203648</v>
      </c>
      <c r="G98" s="43">
        <f t="shared" ref="G98:G109" si="74">IF(ISNUMBER(F98/F$68*100),F98/F$68*100,0)</f>
        <v>25.073855514585087</v>
      </c>
      <c r="H98" s="226">
        <v>35308.04666430597</v>
      </c>
      <c r="I98" s="43">
        <f t="shared" ref="I98:I109" si="75">IF(ISNUMBER(H98/H$68*100),H98/H$68*100,0)</f>
        <v>2.6342683181033046</v>
      </c>
      <c r="J98" s="226">
        <v>0</v>
      </c>
      <c r="K98" s="43">
        <f t="shared" ref="K98:K109" si="76">IF(ISNUMBER(J98/J$68*100),J98/J$68*100,0)</f>
        <v>0</v>
      </c>
      <c r="L98" s="226">
        <v>17151.49058428812</v>
      </c>
      <c r="M98" s="43">
        <f t="shared" ref="M98:M109" si="77">IF(ISNUMBER(L98/L$68*100),L98/L$68*100,0)</f>
        <v>2.8105424415626281</v>
      </c>
      <c r="N98" s="226">
        <v>0</v>
      </c>
      <c r="O98" s="43">
        <f t="shared" ref="O98:O109" si="78">IF(ISNUMBER(N98/N$68*100),N98/N$68*100,0)</f>
        <v>0</v>
      </c>
      <c r="P98" s="226">
        <v>0</v>
      </c>
      <c r="Q98" s="43">
        <f t="shared" ref="Q98:Q109" si="79">IF(ISNUMBER(P98/P$68*100),P98/P$68*100,0)</f>
        <v>0</v>
      </c>
      <c r="R98" s="226">
        <v>2139.1342373478415</v>
      </c>
      <c r="S98" s="43">
        <f t="shared" ref="S98:S109" si="80">IF(ISNUMBER(R98/R$68*100),R98/R$68*100,0)</f>
        <v>2.1223715899910993</v>
      </c>
    </row>
    <row r="99" spans="1:19" x14ac:dyDescent="0.2">
      <c r="A99" s="72" t="s">
        <v>97</v>
      </c>
      <c r="B99" s="226">
        <v>136902.38938533413</v>
      </c>
      <c r="C99" s="43">
        <f t="shared" si="71"/>
        <v>6.0975629909962619</v>
      </c>
      <c r="D99" s="70">
        <f t="shared" si="72"/>
        <v>113095.6437878063</v>
      </c>
      <c r="E99" s="43">
        <f t="shared" si="73"/>
        <v>7.7266495589970496</v>
      </c>
      <c r="F99" s="226">
        <v>28524.74459111844</v>
      </c>
      <c r="G99" s="43">
        <f t="shared" si="74"/>
        <v>23.569410405836379</v>
      </c>
      <c r="H99" s="226">
        <v>84570.899196687853</v>
      </c>
      <c r="I99" s="43">
        <f t="shared" si="75"/>
        <v>6.3096789948609899</v>
      </c>
      <c r="J99" s="226">
        <v>0</v>
      </c>
      <c r="K99" s="43">
        <f t="shared" si="76"/>
        <v>0</v>
      </c>
      <c r="L99" s="226">
        <v>19056.218703154027</v>
      </c>
      <c r="M99" s="43">
        <f t="shared" si="77"/>
        <v>3.122662206979073</v>
      </c>
      <c r="N99" s="226">
        <v>635.62639699988654</v>
      </c>
      <c r="O99" s="43">
        <f t="shared" si="78"/>
        <v>15.036335494116182</v>
      </c>
      <c r="P99" s="226">
        <v>0</v>
      </c>
      <c r="Q99" s="43">
        <f t="shared" si="79"/>
        <v>0</v>
      </c>
      <c r="R99" s="226">
        <v>4114.9004973738929</v>
      </c>
      <c r="S99" s="43">
        <f t="shared" si="80"/>
        <v>4.0826553840279063</v>
      </c>
    </row>
    <row r="100" spans="1:19" x14ac:dyDescent="0.2">
      <c r="A100" s="72" t="s">
        <v>98</v>
      </c>
      <c r="B100" s="226">
        <v>56014.968522349773</v>
      </c>
      <c r="C100" s="43">
        <f t="shared" si="71"/>
        <v>2.4948782891023096</v>
      </c>
      <c r="D100" s="70">
        <f t="shared" si="72"/>
        <v>53784.494843811823</v>
      </c>
      <c r="E100" s="43">
        <f t="shared" si="73"/>
        <v>3.6745353706596422</v>
      </c>
      <c r="F100" s="226">
        <v>6409.3578528992311</v>
      </c>
      <c r="G100" s="43">
        <f t="shared" si="74"/>
        <v>5.2959207115876605</v>
      </c>
      <c r="H100" s="226">
        <v>47375.136990912593</v>
      </c>
      <c r="I100" s="43">
        <f t="shared" si="75"/>
        <v>3.5345716977067463</v>
      </c>
      <c r="J100" s="226">
        <v>0</v>
      </c>
      <c r="K100" s="43">
        <f t="shared" si="76"/>
        <v>0</v>
      </c>
      <c r="L100" s="226">
        <v>1994.9849865676254</v>
      </c>
      <c r="M100" s="43">
        <f t="shared" si="77"/>
        <v>0.32690977775219887</v>
      </c>
      <c r="N100" s="226">
        <v>0</v>
      </c>
      <c r="O100" s="43">
        <f t="shared" si="78"/>
        <v>0</v>
      </c>
      <c r="P100" s="226">
        <v>235.4886919703205</v>
      </c>
      <c r="Q100" s="43">
        <f t="shared" si="79"/>
        <v>0.35563115811167756</v>
      </c>
      <c r="R100" s="226">
        <v>0</v>
      </c>
      <c r="S100" s="43">
        <f t="shared" si="80"/>
        <v>0</v>
      </c>
    </row>
    <row r="101" spans="1:19" x14ac:dyDescent="0.2">
      <c r="A101" s="72" t="s">
        <v>99</v>
      </c>
      <c r="B101" s="226">
        <v>345904.79009715392</v>
      </c>
      <c r="C101" s="43">
        <f t="shared" si="71"/>
        <v>15.406423919805484</v>
      </c>
      <c r="D101" s="70">
        <f t="shared" si="72"/>
        <v>186320.8470518637</v>
      </c>
      <c r="E101" s="43">
        <f t="shared" si="73"/>
        <v>12.729366423753074</v>
      </c>
      <c r="F101" s="226">
        <v>16794.143437407936</v>
      </c>
      <c r="G101" s="43">
        <f t="shared" si="74"/>
        <v>13.876655681397326</v>
      </c>
      <c r="H101" s="226">
        <v>169526.70361445576</v>
      </c>
      <c r="I101" s="43">
        <f t="shared" si="75"/>
        <v>12.648075059204864</v>
      </c>
      <c r="J101" s="226">
        <v>0</v>
      </c>
      <c r="K101" s="43">
        <f t="shared" si="76"/>
        <v>0</v>
      </c>
      <c r="L101" s="226">
        <v>131734.19817769344</v>
      </c>
      <c r="M101" s="43">
        <f t="shared" si="77"/>
        <v>21.586727588726177</v>
      </c>
      <c r="N101" s="226">
        <v>0</v>
      </c>
      <c r="O101" s="43">
        <f t="shared" si="78"/>
        <v>0</v>
      </c>
      <c r="P101" s="226">
        <v>18209.046333904509</v>
      </c>
      <c r="Q101" s="43">
        <f t="shared" si="79"/>
        <v>27.499002952769448</v>
      </c>
      <c r="R101" s="226">
        <v>9640.6985336929392</v>
      </c>
      <c r="S101" s="43">
        <f t="shared" si="80"/>
        <v>9.5651522556840778</v>
      </c>
    </row>
    <row r="102" spans="1:19" x14ac:dyDescent="0.2">
      <c r="A102" s="72" t="s">
        <v>100</v>
      </c>
      <c r="B102" s="226">
        <v>310351.55749697145</v>
      </c>
      <c r="C102" s="43">
        <f t="shared" si="71"/>
        <v>13.822900971181346</v>
      </c>
      <c r="D102" s="70">
        <f t="shared" si="72"/>
        <v>66754.649811826981</v>
      </c>
      <c r="E102" s="43">
        <f t="shared" si="73"/>
        <v>4.5606512174535823</v>
      </c>
      <c r="F102" s="226">
        <v>1253.9772847419567</v>
      </c>
      <c r="G102" s="43">
        <f t="shared" si="74"/>
        <v>1.0361356670265165</v>
      </c>
      <c r="H102" s="226">
        <v>65500.672527085022</v>
      </c>
      <c r="I102" s="43">
        <f t="shared" si="75"/>
        <v>4.8868845136933663</v>
      </c>
      <c r="J102" s="226">
        <v>0</v>
      </c>
      <c r="K102" s="43">
        <f t="shared" si="76"/>
        <v>0</v>
      </c>
      <c r="L102" s="226">
        <v>234214.20533342115</v>
      </c>
      <c r="M102" s="43">
        <f t="shared" si="77"/>
        <v>38.379694247068024</v>
      </c>
      <c r="N102" s="226">
        <v>0</v>
      </c>
      <c r="O102" s="43">
        <f t="shared" si="78"/>
        <v>0</v>
      </c>
      <c r="P102" s="226">
        <v>2735.6291357052387</v>
      </c>
      <c r="Q102" s="43">
        <f t="shared" si="79"/>
        <v>4.1313022275291109</v>
      </c>
      <c r="R102" s="226">
        <v>6647.0732160186171</v>
      </c>
      <c r="S102" s="43">
        <f t="shared" si="80"/>
        <v>6.5949855338483241</v>
      </c>
    </row>
    <row r="103" spans="1:19" x14ac:dyDescent="0.2">
      <c r="A103" s="72" t="s">
        <v>101</v>
      </c>
      <c r="B103" s="226">
        <v>382646.64238831104</v>
      </c>
      <c r="C103" s="43">
        <f t="shared" si="71"/>
        <v>17.042887386638235</v>
      </c>
      <c r="D103" s="70">
        <f t="shared" si="72"/>
        <v>249755.44371622827</v>
      </c>
      <c r="E103" s="43">
        <f t="shared" si="73"/>
        <v>17.063192926049471</v>
      </c>
      <c r="F103" s="226">
        <v>9147.3774746840736</v>
      </c>
      <c r="G103" s="43">
        <f t="shared" si="74"/>
        <v>7.5582900715984502</v>
      </c>
      <c r="H103" s="226">
        <v>240608.06624154421</v>
      </c>
      <c r="I103" s="43">
        <f t="shared" si="75"/>
        <v>17.951324580664391</v>
      </c>
      <c r="J103" s="226">
        <v>0</v>
      </c>
      <c r="K103" s="43">
        <f t="shared" si="76"/>
        <v>0</v>
      </c>
      <c r="L103" s="226">
        <v>97773.914663711505</v>
      </c>
      <c r="M103" s="43">
        <f t="shared" si="77"/>
        <v>16.021799125250162</v>
      </c>
      <c r="N103" s="226">
        <v>3376.6710065122661</v>
      </c>
      <c r="O103" s="43">
        <f t="shared" si="78"/>
        <v>79.878303271886395</v>
      </c>
      <c r="P103" s="226">
        <v>5151.1463078614224</v>
      </c>
      <c r="Q103" s="43">
        <f t="shared" si="79"/>
        <v>7.7791766209238267</v>
      </c>
      <c r="R103" s="226">
        <v>26589.466693998143</v>
      </c>
      <c r="S103" s="43">
        <f t="shared" si="80"/>
        <v>26.381106766970873</v>
      </c>
    </row>
    <row r="104" spans="1:19" x14ac:dyDescent="0.2">
      <c r="A104" s="72" t="s">
        <v>102</v>
      </c>
      <c r="B104" s="226">
        <v>203882.4680371634</v>
      </c>
      <c r="C104" s="43">
        <f t="shared" si="71"/>
        <v>9.0808217241354008</v>
      </c>
      <c r="D104" s="70">
        <f t="shared" si="72"/>
        <v>121987.44058922949</v>
      </c>
      <c r="E104" s="43">
        <f t="shared" si="73"/>
        <v>8.3341335922752204</v>
      </c>
      <c r="F104" s="226">
        <v>5374.0888591369003</v>
      </c>
      <c r="G104" s="43">
        <f t="shared" si="74"/>
        <v>4.4404992119673237</v>
      </c>
      <c r="H104" s="226">
        <v>116613.35173009259</v>
      </c>
      <c r="I104" s="43">
        <f t="shared" si="75"/>
        <v>8.7003073506461934</v>
      </c>
      <c r="J104" s="226">
        <v>0</v>
      </c>
      <c r="K104" s="43">
        <f t="shared" si="76"/>
        <v>0</v>
      </c>
      <c r="L104" s="226">
        <v>51599.18677377209</v>
      </c>
      <c r="M104" s="43">
        <f t="shared" si="77"/>
        <v>8.4553411649628156</v>
      </c>
      <c r="N104" s="226">
        <v>0</v>
      </c>
      <c r="O104" s="43">
        <f t="shared" si="78"/>
        <v>0</v>
      </c>
      <c r="P104" s="226">
        <v>1313.4314462737359</v>
      </c>
      <c r="Q104" s="43">
        <f t="shared" si="79"/>
        <v>1.9835226160137418</v>
      </c>
      <c r="R104" s="226">
        <v>28982.40922788822</v>
      </c>
      <c r="S104" s="43">
        <f t="shared" si="80"/>
        <v>28.755297765244244</v>
      </c>
    </row>
    <row r="105" spans="1:19" x14ac:dyDescent="0.2">
      <c r="A105" s="72" t="s">
        <v>103</v>
      </c>
      <c r="B105" s="226">
        <v>674422.87416734197</v>
      </c>
      <c r="C105" s="43">
        <f t="shared" si="71"/>
        <v>30.038452771114699</v>
      </c>
      <c r="D105" s="70">
        <f t="shared" si="72"/>
        <v>571057.9020262534</v>
      </c>
      <c r="E105" s="43">
        <f t="shared" si="73"/>
        <v>39.014449532039905</v>
      </c>
      <c r="F105" s="226">
        <v>11330.264106294684</v>
      </c>
      <c r="G105" s="43">
        <f t="shared" si="74"/>
        <v>9.3619644472092904</v>
      </c>
      <c r="H105" s="226">
        <v>557379.34462365252</v>
      </c>
      <c r="I105" s="43">
        <f t="shared" si="75"/>
        <v>41.585046113344163</v>
      </c>
      <c r="J105" s="226">
        <v>2348.2932963061912</v>
      </c>
      <c r="K105" s="43">
        <f t="shared" si="76"/>
        <v>100</v>
      </c>
      <c r="L105" s="226">
        <v>42481.926616687917</v>
      </c>
      <c r="M105" s="43">
        <f t="shared" si="77"/>
        <v>6.9613341865998573</v>
      </c>
      <c r="N105" s="226">
        <v>214.97191518994387</v>
      </c>
      <c r="O105" s="43">
        <f t="shared" si="78"/>
        <v>5.0853612339974354</v>
      </c>
      <c r="P105" s="226">
        <v>38572.372810877641</v>
      </c>
      <c r="Q105" s="43">
        <f t="shared" si="79"/>
        <v>58.251364424652166</v>
      </c>
      <c r="R105" s="226">
        <v>22095.700798331211</v>
      </c>
      <c r="S105" s="43">
        <f t="shared" si="80"/>
        <v>21.922554843245322</v>
      </c>
    </row>
    <row r="106" spans="1:19" x14ac:dyDescent="0.2">
      <c r="A106" s="72" t="s">
        <v>104</v>
      </c>
      <c r="B106" s="226">
        <v>4757.6314185192869</v>
      </c>
      <c r="C106" s="43">
        <f t="shared" si="71"/>
        <v>0.21190249047232471</v>
      </c>
      <c r="D106" s="70">
        <f t="shared" si="72"/>
        <v>4757.6314185192869</v>
      </c>
      <c r="E106" s="43">
        <f t="shared" si="73"/>
        <v>0.32503949286273026</v>
      </c>
      <c r="F106" s="226">
        <v>4757.6314185192869</v>
      </c>
      <c r="G106" s="43">
        <f t="shared" si="74"/>
        <v>3.931133094096035</v>
      </c>
      <c r="H106" s="226">
        <v>0</v>
      </c>
      <c r="I106" s="43">
        <f t="shared" si="75"/>
        <v>0</v>
      </c>
      <c r="J106" s="226">
        <v>0</v>
      </c>
      <c r="K106" s="43">
        <f t="shared" si="76"/>
        <v>0</v>
      </c>
      <c r="L106" s="226">
        <v>0</v>
      </c>
      <c r="M106" s="43">
        <f t="shared" si="77"/>
        <v>0</v>
      </c>
      <c r="N106" s="226">
        <v>0</v>
      </c>
      <c r="O106" s="43">
        <f t="shared" si="78"/>
        <v>0</v>
      </c>
      <c r="P106" s="226">
        <v>0</v>
      </c>
      <c r="Q106" s="43">
        <f t="shared" si="79"/>
        <v>0</v>
      </c>
      <c r="R106" s="226">
        <v>0</v>
      </c>
      <c r="S106" s="43">
        <f t="shared" si="80"/>
        <v>0</v>
      </c>
    </row>
    <row r="107" spans="1:19" x14ac:dyDescent="0.2">
      <c r="A107" s="72" t="s">
        <v>93</v>
      </c>
      <c r="B107" s="226">
        <v>0</v>
      </c>
      <c r="C107" s="43">
        <f t="shared" si="71"/>
        <v>0</v>
      </c>
      <c r="D107" s="70">
        <f t="shared" si="72"/>
        <v>0</v>
      </c>
      <c r="E107" s="43">
        <f t="shared" si="73"/>
        <v>0</v>
      </c>
      <c r="F107" s="226">
        <v>0</v>
      </c>
      <c r="G107" s="43">
        <f t="shared" si="74"/>
        <v>0</v>
      </c>
      <c r="H107" s="226">
        <v>0</v>
      </c>
      <c r="I107" s="43">
        <f t="shared" si="75"/>
        <v>0</v>
      </c>
      <c r="J107" s="226">
        <v>0</v>
      </c>
      <c r="K107" s="43">
        <f t="shared" si="76"/>
        <v>0</v>
      </c>
      <c r="L107" s="226">
        <v>0</v>
      </c>
      <c r="M107" s="43">
        <f t="shared" si="77"/>
        <v>0</v>
      </c>
      <c r="N107" s="226">
        <v>0</v>
      </c>
      <c r="O107" s="43">
        <f t="shared" si="78"/>
        <v>0</v>
      </c>
      <c r="P107" s="226">
        <v>0</v>
      </c>
      <c r="Q107" s="43">
        <f t="shared" si="79"/>
        <v>0</v>
      </c>
      <c r="R107" s="226">
        <v>0</v>
      </c>
      <c r="S107" s="43">
        <f t="shared" si="80"/>
        <v>0</v>
      </c>
    </row>
    <row r="108" spans="1:19" x14ac:dyDescent="0.2">
      <c r="A108" s="72" t="s">
        <v>61</v>
      </c>
      <c r="B108" s="226">
        <v>0</v>
      </c>
      <c r="C108" s="43">
        <f t="shared" si="71"/>
        <v>0</v>
      </c>
      <c r="D108" s="70">
        <f t="shared" si="72"/>
        <v>0</v>
      </c>
      <c r="E108" s="43">
        <f t="shared" si="73"/>
        <v>0</v>
      </c>
      <c r="F108" s="226">
        <v>0</v>
      </c>
      <c r="G108" s="43">
        <f t="shared" si="74"/>
        <v>0</v>
      </c>
      <c r="H108" s="226">
        <v>0</v>
      </c>
      <c r="I108" s="43">
        <f t="shared" si="75"/>
        <v>0</v>
      </c>
      <c r="J108" s="226">
        <v>0</v>
      </c>
      <c r="K108" s="43">
        <f t="shared" si="76"/>
        <v>0</v>
      </c>
      <c r="L108" s="226">
        <v>0</v>
      </c>
      <c r="M108" s="43">
        <f t="shared" si="77"/>
        <v>0</v>
      </c>
      <c r="N108" s="226">
        <v>0</v>
      </c>
      <c r="O108" s="43">
        <f t="shared" si="78"/>
        <v>0</v>
      </c>
      <c r="P108" s="226">
        <v>0</v>
      </c>
      <c r="Q108" s="43">
        <f t="shared" si="79"/>
        <v>0</v>
      </c>
      <c r="R108" s="226">
        <v>0</v>
      </c>
      <c r="S108" s="43">
        <f t="shared" si="80"/>
        <v>0</v>
      </c>
    </row>
    <row r="109" spans="1:19" x14ac:dyDescent="0.2">
      <c r="A109" s="228" t="s">
        <v>94</v>
      </c>
      <c r="B109" s="253">
        <v>3473.5045636317168</v>
      </c>
      <c r="C109" s="254">
        <f t="shared" si="71"/>
        <v>0.15470813162101252</v>
      </c>
      <c r="D109" s="255">
        <f t="shared" si="72"/>
        <v>2413.8054497652743</v>
      </c>
      <c r="E109" s="254">
        <f t="shared" si="73"/>
        <v>0.16491023163479615</v>
      </c>
      <c r="F109" s="253">
        <v>2160.0731173579807</v>
      </c>
      <c r="G109" s="254">
        <f t="shared" si="74"/>
        <v>1.7848240374946822</v>
      </c>
      <c r="H109" s="253">
        <v>253.73233240729363</v>
      </c>
      <c r="I109" s="254">
        <f t="shared" si="75"/>
        <v>1.8930501902125779E-2</v>
      </c>
      <c r="J109" s="253">
        <v>0</v>
      </c>
      <c r="K109" s="254">
        <f t="shared" si="76"/>
        <v>0</v>
      </c>
      <c r="L109" s="253">
        <v>1059.6991138664423</v>
      </c>
      <c r="M109" s="254">
        <f t="shared" si="77"/>
        <v>0.17364842549231768</v>
      </c>
      <c r="N109" s="253">
        <v>0</v>
      </c>
      <c r="O109" s="254">
        <f t="shared" si="78"/>
        <v>0</v>
      </c>
      <c r="P109" s="253">
        <v>0</v>
      </c>
      <c r="Q109" s="254">
        <f t="shared" si="79"/>
        <v>0</v>
      </c>
      <c r="R109" s="253">
        <v>0</v>
      </c>
      <c r="S109" s="254">
        <f t="shared" si="80"/>
        <v>0</v>
      </c>
    </row>
    <row r="110" spans="1:19" x14ac:dyDescent="0.2">
      <c r="A110" s="13" t="str">
        <f>'C01'!A43</f>
        <v>Fuente: Instituto Nacional de Estadística (INE).  LXXXI Encuesta Permanente de Hogares de Propósitos Múltiples,  Junio2024.</v>
      </c>
      <c r="B110" s="83"/>
      <c r="C110" s="84"/>
      <c r="D110" s="40"/>
      <c r="E110" s="86"/>
      <c r="F110" s="79"/>
      <c r="G110" s="86"/>
      <c r="H110" s="79"/>
      <c r="I110" s="86"/>
      <c r="J110" s="79"/>
      <c r="K110" s="86"/>
      <c r="L110" s="79"/>
      <c r="M110" s="86"/>
      <c r="N110" s="79"/>
      <c r="O110" s="86"/>
    </row>
    <row r="111" spans="1:19" x14ac:dyDescent="0.2">
      <c r="A111" s="13" t="str">
        <f>'C01'!A44</f>
        <v>(Promedio de salarios mínimos por rama)</v>
      </c>
      <c r="B111" s="85"/>
      <c r="C111" s="84"/>
      <c r="D111" s="89"/>
      <c r="E111" s="86"/>
      <c r="F111" s="79"/>
      <c r="G111" s="86"/>
      <c r="H111" s="79"/>
      <c r="I111" s="86"/>
      <c r="J111" s="79"/>
      <c r="K111" s="86"/>
      <c r="L111" s="79"/>
      <c r="M111" s="86"/>
      <c r="N111" s="79"/>
      <c r="O111" s="86"/>
    </row>
    <row r="112" spans="1:19" x14ac:dyDescent="0.2">
      <c r="A112" s="25" t="s">
        <v>58</v>
      </c>
      <c r="B112" s="85"/>
      <c r="C112" s="84"/>
      <c r="D112" s="89"/>
      <c r="E112" s="86"/>
      <c r="F112" s="79"/>
      <c r="G112" s="86"/>
      <c r="H112" s="79"/>
      <c r="I112" s="86"/>
      <c r="J112" s="79"/>
      <c r="K112" s="86"/>
      <c r="L112" s="79"/>
      <c r="M112" s="86"/>
      <c r="N112" s="79"/>
      <c r="O112" s="86"/>
    </row>
    <row r="113" spans="1:15" x14ac:dyDescent="0.2">
      <c r="A113" s="25" t="s">
        <v>59</v>
      </c>
      <c r="B113" s="85"/>
      <c r="C113" s="84"/>
      <c r="D113" s="89"/>
      <c r="E113" s="86"/>
      <c r="F113" s="79"/>
      <c r="G113" s="86"/>
      <c r="H113" s="79"/>
      <c r="I113" s="86"/>
      <c r="J113" s="79"/>
      <c r="K113" s="86"/>
      <c r="L113" s="79"/>
      <c r="M113" s="86"/>
      <c r="N113" s="79"/>
      <c r="O113" s="86"/>
    </row>
    <row r="114" spans="1:15" x14ac:dyDescent="0.2">
      <c r="B114" s="54"/>
      <c r="C114" s="53"/>
      <c r="D114" s="56"/>
    </row>
    <row r="115" spans="1:15" x14ac:dyDescent="0.2">
      <c r="A115" s="52"/>
      <c r="B115" s="54"/>
      <c r="C115" s="53"/>
      <c r="D115" s="56"/>
    </row>
    <row r="116" spans="1:15" x14ac:dyDescent="0.2">
      <c r="A116" s="52"/>
      <c r="B116" s="54"/>
      <c r="C116" s="53"/>
      <c r="D116" s="56"/>
    </row>
  </sheetData>
  <mergeCells count="31">
    <mergeCell ref="A59:Q59"/>
    <mergeCell ref="P5:Q6"/>
    <mergeCell ref="A4:Q4"/>
    <mergeCell ref="A1:Q1"/>
    <mergeCell ref="A2:Q2"/>
    <mergeCell ref="A3:Q3"/>
    <mergeCell ref="A5:A7"/>
    <mergeCell ref="B5:C6"/>
    <mergeCell ref="H6:I6"/>
    <mergeCell ref="J6:K6"/>
    <mergeCell ref="N5:O6"/>
    <mergeCell ref="D5:K5"/>
    <mergeCell ref="L5:M6"/>
    <mergeCell ref="D6:E6"/>
    <mergeCell ref="F6:G6"/>
    <mergeCell ref="R5:S6"/>
    <mergeCell ref="R64:S65"/>
    <mergeCell ref="A60:Q60"/>
    <mergeCell ref="A61:Q61"/>
    <mergeCell ref="A62:Q62"/>
    <mergeCell ref="P64:Q65"/>
    <mergeCell ref="B63:K63"/>
    <mergeCell ref="D64:K64"/>
    <mergeCell ref="A64:A66"/>
    <mergeCell ref="L64:M65"/>
    <mergeCell ref="N64:O65"/>
    <mergeCell ref="H65:I65"/>
    <mergeCell ref="J65:K65"/>
    <mergeCell ref="B64:C65"/>
    <mergeCell ref="D65:E65"/>
    <mergeCell ref="F65:G65"/>
  </mergeCells>
  <phoneticPr fontId="2" type="noConversion"/>
  <printOptions horizontalCentered="1"/>
  <pageMargins left="1.1155511811023624" right="0.47244094488188981" top="0.35433070866141736" bottom="0.35433070866141736" header="0" footer="0"/>
  <pageSetup paperSize="9" scale="77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C12:E12 C17:C19 C13:E13 G13 I13 K13 M13 O13 C26:C27 C46:C47 C35 G12 I12 K12 M12 O12 C37" formula="1"/>
    <ignoredError sqref="D17:G18 D26:G27 D19:E19 G19 I19 K19 M19 O19 D35:G35 D37:G37 D47:O47 E46:O46 I17:I18 I26:I27 I35 I37 K17:K18 K26:K27 K35 K37 M17:M18 M26:M27 M35 M37 O17:O18 O26:O27 O35 O37" formula="1" emptyCellReference="1"/>
    <ignoredError sqref="D70:O70 E69:O69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AJ108"/>
  <sheetViews>
    <sheetView topLeftCell="A68" workbookViewId="0">
      <selection activeCell="A54" sqref="A54"/>
    </sheetView>
  </sheetViews>
  <sheetFormatPr baseColWidth="10" defaultColWidth="12" defaultRowHeight="10.199999999999999" x14ac:dyDescent="0.2"/>
  <cols>
    <col min="1" max="1" width="56.140625" style="90" customWidth="1"/>
    <col min="2" max="2" width="14.140625" style="90" customWidth="1"/>
    <col min="3" max="3" width="12.42578125" style="90" customWidth="1"/>
    <col min="4" max="4" width="13" style="90" customWidth="1"/>
    <col min="5" max="5" width="13.140625" style="93" customWidth="1"/>
    <col min="6" max="6" width="16.7109375" style="93" bestFit="1" customWidth="1"/>
    <col min="7" max="7" width="12.140625" style="93" bestFit="1" customWidth="1"/>
    <col min="8" max="8" width="12" style="93"/>
    <col min="9" max="9" width="15.7109375" style="90" customWidth="1"/>
    <col min="10" max="10" width="10.7109375" style="90" customWidth="1"/>
    <col min="11" max="11" width="11.7109375" style="90" customWidth="1"/>
    <col min="12" max="12" width="10.7109375" style="90" customWidth="1"/>
    <col min="13" max="13" width="11.42578125" style="90" bestFit="1" customWidth="1"/>
    <col min="14" max="14" width="11" style="90" customWidth="1"/>
    <col min="15" max="16384" width="12" style="90"/>
  </cols>
  <sheetData>
    <row r="1" spans="1:36" x14ac:dyDescent="0.2">
      <c r="A1" s="285" t="s">
        <v>79</v>
      </c>
      <c r="B1" s="285"/>
      <c r="C1" s="285"/>
      <c r="D1" s="285"/>
      <c r="E1" s="285"/>
      <c r="F1" s="285"/>
      <c r="G1" s="285"/>
      <c r="H1" s="285"/>
      <c r="I1" s="285"/>
    </row>
    <row r="2" spans="1:36" x14ac:dyDescent="0.2">
      <c r="A2" s="285" t="s">
        <v>80</v>
      </c>
      <c r="B2" s="285"/>
      <c r="C2" s="285"/>
      <c r="D2" s="285"/>
      <c r="E2" s="285"/>
      <c r="F2" s="285"/>
      <c r="G2" s="285"/>
      <c r="H2" s="285"/>
      <c r="I2" s="285"/>
    </row>
    <row r="3" spans="1:36" ht="13.2" customHeight="1" x14ac:dyDescent="0.2">
      <c r="A3" s="285" t="s">
        <v>54</v>
      </c>
      <c r="B3" s="285"/>
      <c r="C3" s="285"/>
      <c r="D3" s="285"/>
      <c r="E3" s="285"/>
      <c r="F3" s="285"/>
      <c r="G3" s="285"/>
      <c r="H3" s="285"/>
      <c r="I3" s="285"/>
    </row>
    <row r="4" spans="1:36" customFormat="1" ht="22.8" x14ac:dyDescent="0.4">
      <c r="A4" s="276" t="s">
        <v>72</v>
      </c>
      <c r="B4" s="276"/>
      <c r="C4" s="276"/>
      <c r="D4" s="276"/>
      <c r="E4" s="276"/>
      <c r="F4" s="276"/>
      <c r="G4" s="276"/>
      <c r="H4" s="276"/>
      <c r="I4" s="276"/>
      <c r="J4" s="186"/>
      <c r="K4" s="186"/>
      <c r="L4" s="186"/>
      <c r="M4" s="186"/>
    </row>
    <row r="5" spans="1:36" ht="11.25" customHeight="1" x14ac:dyDescent="0.2">
      <c r="A5" s="290" t="s">
        <v>27</v>
      </c>
      <c r="B5" s="289" t="s">
        <v>24</v>
      </c>
      <c r="C5" s="289"/>
      <c r="D5" s="289"/>
      <c r="E5" s="289"/>
      <c r="F5" s="289"/>
      <c r="G5" s="289"/>
      <c r="H5" s="289"/>
      <c r="I5" s="289"/>
    </row>
    <row r="6" spans="1:36" ht="12" customHeight="1" x14ac:dyDescent="0.2">
      <c r="A6" s="290"/>
      <c r="B6" s="291" t="s">
        <v>24</v>
      </c>
      <c r="C6" s="288" t="s">
        <v>6</v>
      </c>
      <c r="D6" s="288"/>
      <c r="E6" s="288"/>
      <c r="F6" s="288"/>
      <c r="G6" s="286" t="s">
        <v>1</v>
      </c>
      <c r="H6" s="286" t="s">
        <v>136</v>
      </c>
      <c r="I6" s="286" t="s">
        <v>108</v>
      </c>
    </row>
    <row r="7" spans="1:36" x14ac:dyDescent="0.2">
      <c r="A7" s="290"/>
      <c r="B7" s="292"/>
      <c r="C7" s="256" t="s">
        <v>8</v>
      </c>
      <c r="D7" s="6" t="s">
        <v>70</v>
      </c>
      <c r="E7" s="6" t="s">
        <v>9</v>
      </c>
      <c r="F7" s="6" t="s">
        <v>71</v>
      </c>
      <c r="G7" s="290"/>
      <c r="H7" s="287"/>
      <c r="I7" s="287"/>
    </row>
    <row r="8" spans="1:36" x14ac:dyDescent="0.2">
      <c r="A8" s="91"/>
      <c r="B8" s="91"/>
      <c r="C8" s="91"/>
      <c r="D8" s="91"/>
      <c r="E8" s="91"/>
      <c r="F8" s="91"/>
      <c r="G8" s="91"/>
      <c r="H8" s="92"/>
    </row>
    <row r="9" spans="1:36" s="34" customFormat="1" ht="12" customHeight="1" x14ac:dyDescent="0.2">
      <c r="A9" s="34" t="s">
        <v>49</v>
      </c>
      <c r="B9" s="60">
        <v>9317.3641805279112</v>
      </c>
      <c r="C9" s="60">
        <v>9366.555737016959</v>
      </c>
      <c r="D9" s="60">
        <v>16988.088947950295</v>
      </c>
      <c r="E9" s="60">
        <v>8743.0612632778502</v>
      </c>
      <c r="F9" s="60">
        <v>10311.465301257438</v>
      </c>
      <c r="G9" s="60">
        <v>9640.5447701390549</v>
      </c>
      <c r="H9" s="60">
        <v>4157.5443349834259</v>
      </c>
      <c r="I9" s="60">
        <v>7183.50406250587</v>
      </c>
      <c r="J9" s="21"/>
      <c r="K9" s="23"/>
      <c r="L9" s="21"/>
      <c r="M9" s="23"/>
      <c r="N9" s="21"/>
      <c r="O9" s="23"/>
      <c r="P9" s="21"/>
      <c r="Q9" s="23"/>
    </row>
    <row r="10" spans="1:36" customFormat="1" ht="11.25" customHeight="1" x14ac:dyDescent="0.2">
      <c r="A10" s="35"/>
      <c r="J10" s="21"/>
      <c r="K10" s="23"/>
      <c r="L10" s="21"/>
      <c r="M10" s="23"/>
      <c r="N10" s="21"/>
      <c r="O10" s="23"/>
      <c r="P10" s="21"/>
      <c r="Q10" s="23"/>
      <c r="T10" s="17"/>
      <c r="V10" s="17"/>
      <c r="X10" s="17"/>
      <c r="Z10" s="17"/>
      <c r="AB10" s="17"/>
      <c r="AD10" s="17"/>
      <c r="AF10" s="17"/>
      <c r="AH10" s="17"/>
      <c r="AJ10" s="17"/>
    </row>
    <row r="11" spans="1:36" customFormat="1" ht="12.75" customHeight="1" x14ac:dyDescent="0.2">
      <c r="A11" s="16" t="s">
        <v>29</v>
      </c>
      <c r="B11" s="68"/>
      <c r="C11" s="68"/>
      <c r="D11" s="68"/>
      <c r="E11" s="68"/>
      <c r="F11" s="68"/>
      <c r="G11" s="68"/>
      <c r="H11" s="68"/>
      <c r="I11" s="68"/>
      <c r="J11" s="24"/>
      <c r="K11" s="24"/>
      <c r="L11" s="24"/>
      <c r="M11" s="24"/>
      <c r="N11" s="24"/>
      <c r="O11" s="24"/>
      <c r="P11" s="24"/>
      <c r="Q11" s="24"/>
      <c r="T11" s="17"/>
      <c r="V11" s="17"/>
      <c r="X11" s="17"/>
      <c r="Z11" s="17"/>
      <c r="AB11" s="17"/>
      <c r="AD11" s="17"/>
      <c r="AF11" s="17"/>
      <c r="AH11" s="17"/>
      <c r="AJ11" s="17"/>
    </row>
    <row r="12" spans="1:36" customFormat="1" x14ac:dyDescent="0.2">
      <c r="A12" s="36" t="s">
        <v>45</v>
      </c>
      <c r="B12" s="223">
        <v>11698.828361081047</v>
      </c>
      <c r="C12" s="223">
        <v>11799.369352643727</v>
      </c>
      <c r="D12" s="223">
        <v>18337.458668888812</v>
      </c>
      <c r="E12" s="223">
        <v>11121.801853130311</v>
      </c>
      <c r="F12" s="223">
        <v>10348.759632580361</v>
      </c>
      <c r="G12" s="223">
        <v>12301.775858879344</v>
      </c>
      <c r="H12" s="223">
        <v>4166.3184515596931</v>
      </c>
      <c r="I12" s="223">
        <v>8569.1421383927482</v>
      </c>
      <c r="J12" s="37"/>
      <c r="K12" s="38"/>
      <c r="L12" s="37"/>
      <c r="M12" s="38"/>
      <c r="N12" s="37"/>
      <c r="O12" s="38"/>
      <c r="P12" s="37"/>
      <c r="Q12" s="38"/>
      <c r="T12" s="17"/>
      <c r="V12" s="17"/>
      <c r="X12" s="17"/>
      <c r="Z12" s="17"/>
      <c r="AB12" s="17"/>
      <c r="AD12" s="17"/>
      <c r="AF12" s="17"/>
      <c r="AH12" s="17"/>
      <c r="AJ12" s="17"/>
    </row>
    <row r="13" spans="1:36" customFormat="1" x14ac:dyDescent="0.2">
      <c r="A13" s="39" t="s">
        <v>42</v>
      </c>
      <c r="B13" s="223">
        <v>14431.254337948174</v>
      </c>
      <c r="C13" s="223">
        <v>14841.516099954924</v>
      </c>
      <c r="D13" s="223">
        <v>23592.006958228336</v>
      </c>
      <c r="E13" s="223">
        <v>13421.153397219878</v>
      </c>
      <c r="F13" s="223">
        <v>11784.210526315788</v>
      </c>
      <c r="G13" s="223">
        <v>14253.794445613301</v>
      </c>
      <c r="H13" s="223">
        <v>7200</v>
      </c>
      <c r="I13" s="223">
        <v>10919.83193277311</v>
      </c>
      <c r="J13" s="22"/>
      <c r="K13" s="38"/>
      <c r="L13" s="22"/>
      <c r="M13" s="38"/>
      <c r="N13" s="37"/>
      <c r="O13" s="38"/>
      <c r="P13" s="37"/>
      <c r="Q13" s="38"/>
      <c r="T13" s="17"/>
      <c r="V13" s="17"/>
      <c r="X13" s="17"/>
      <c r="Z13" s="17"/>
      <c r="AB13" s="17"/>
      <c r="AD13" s="17"/>
      <c r="AF13" s="17"/>
      <c r="AH13" s="17"/>
      <c r="AJ13" s="17"/>
    </row>
    <row r="14" spans="1:36" customFormat="1" x14ac:dyDescent="0.2">
      <c r="A14" s="39" t="s">
        <v>43</v>
      </c>
      <c r="B14" s="223">
        <v>12711.649840325439</v>
      </c>
      <c r="C14" s="223">
        <v>12361.636751751301</v>
      </c>
      <c r="D14" s="223">
        <v>16335.616438356163</v>
      </c>
      <c r="E14" s="223">
        <v>12101.43191209918</v>
      </c>
      <c r="F14" s="223">
        <v>0</v>
      </c>
      <c r="G14" s="223">
        <v>14761.320444936999</v>
      </c>
      <c r="H14" s="223">
        <v>0</v>
      </c>
      <c r="I14" s="223">
        <v>8889.1978609625658</v>
      </c>
      <c r="J14" s="22"/>
      <c r="K14" s="38"/>
      <c r="L14" s="22"/>
      <c r="M14" s="38"/>
      <c r="N14" s="37"/>
      <c r="O14" s="38"/>
      <c r="P14" s="37"/>
      <c r="Q14" s="38"/>
      <c r="T14" s="17"/>
      <c r="V14" s="17"/>
      <c r="X14" s="17"/>
      <c r="Z14" s="17"/>
      <c r="AB14" s="17"/>
      <c r="AD14" s="17"/>
      <c r="AF14" s="17"/>
      <c r="AH14" s="17"/>
      <c r="AJ14" s="17"/>
    </row>
    <row r="15" spans="1:36" customFormat="1" x14ac:dyDescent="0.2">
      <c r="A15" s="39" t="s">
        <v>60</v>
      </c>
      <c r="B15" s="223">
        <v>10604.095400266015</v>
      </c>
      <c r="C15" s="223">
        <v>10688.49549982104</v>
      </c>
      <c r="D15" s="223">
        <v>15801.706921848414</v>
      </c>
      <c r="E15" s="223">
        <v>10211.778780268951</v>
      </c>
      <c r="F15" s="223">
        <v>9400</v>
      </c>
      <c r="G15" s="223">
        <v>11265.806678180697</v>
      </c>
      <c r="H15" s="223">
        <v>4022.7319513279676</v>
      </c>
      <c r="I15" s="223">
        <v>7614.0072000194159</v>
      </c>
      <c r="J15" s="22"/>
      <c r="K15" s="38"/>
      <c r="L15" s="22"/>
      <c r="M15" s="38"/>
      <c r="N15" s="37"/>
      <c r="O15" s="38"/>
      <c r="P15" s="37"/>
      <c r="Q15" s="38"/>
      <c r="T15" s="17"/>
      <c r="V15" s="17"/>
      <c r="X15" s="17"/>
      <c r="Z15" s="17"/>
      <c r="AB15" s="17"/>
      <c r="AD15" s="17"/>
      <c r="AF15" s="17"/>
      <c r="AH15" s="17"/>
      <c r="AJ15" s="17"/>
    </row>
    <row r="16" spans="1:36" customFormat="1" x14ac:dyDescent="0.2">
      <c r="A16" s="36" t="s">
        <v>44</v>
      </c>
      <c r="B16" s="223">
        <v>6616.0909902345611</v>
      </c>
      <c r="C16" s="223">
        <v>6466.0717438810789</v>
      </c>
      <c r="D16" s="223">
        <v>14121.158466571598</v>
      </c>
      <c r="E16" s="223">
        <v>6035.0360461649825</v>
      </c>
      <c r="F16" s="223">
        <v>10200</v>
      </c>
      <c r="G16" s="223">
        <v>7209.548868213963</v>
      </c>
      <c r="H16" s="223">
        <v>4000</v>
      </c>
      <c r="I16" s="223">
        <v>4966.3850879746778</v>
      </c>
      <c r="J16" s="22"/>
      <c r="K16" s="38"/>
      <c r="L16" s="22"/>
      <c r="M16" s="38"/>
      <c r="N16" s="37"/>
      <c r="O16" s="38"/>
      <c r="P16" s="37"/>
      <c r="Q16" s="38"/>
      <c r="T16" s="17"/>
      <c r="V16" s="17"/>
      <c r="X16" s="17"/>
      <c r="Z16" s="17"/>
      <c r="AB16" s="17"/>
      <c r="AD16" s="17"/>
      <c r="AF16" s="17"/>
      <c r="AH16" s="17"/>
      <c r="AJ16" s="17"/>
    </row>
    <row r="17" spans="1:36" customFormat="1" x14ac:dyDescent="0.2">
      <c r="A17" s="37"/>
      <c r="B17" s="70"/>
      <c r="C17" s="70"/>
      <c r="D17" s="70"/>
      <c r="E17" s="70"/>
      <c r="F17" s="70"/>
      <c r="G17" s="70"/>
      <c r="H17" s="22"/>
      <c r="I17" s="22"/>
      <c r="J17" s="22"/>
      <c r="K17" s="38"/>
      <c r="L17" s="22"/>
      <c r="M17" s="38"/>
      <c r="N17" s="22"/>
      <c r="O17" s="38"/>
      <c r="P17" s="22"/>
      <c r="Q17" s="38"/>
      <c r="T17" s="17"/>
      <c r="V17" s="17"/>
      <c r="X17" s="17"/>
      <c r="Z17" s="17"/>
      <c r="AB17" s="17"/>
      <c r="AD17" s="17"/>
      <c r="AF17" s="17"/>
      <c r="AH17" s="17"/>
      <c r="AJ17" s="17"/>
    </row>
    <row r="18" spans="1:36" customFormat="1" x14ac:dyDescent="0.2">
      <c r="A18" s="16" t="s">
        <v>155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T18" s="17"/>
      <c r="V18" s="17"/>
      <c r="X18" s="17"/>
      <c r="Z18" s="17"/>
      <c r="AB18" s="17"/>
      <c r="AD18" s="17"/>
      <c r="AF18" s="17"/>
      <c r="AH18" s="17"/>
      <c r="AJ18" s="17"/>
    </row>
    <row r="19" spans="1:36" customFormat="1" x14ac:dyDescent="0.2">
      <c r="A19" s="187" t="s">
        <v>30</v>
      </c>
      <c r="B19" s="223">
        <v>5352.0169921677088</v>
      </c>
      <c r="C19" s="223">
        <v>5517.0462157627189</v>
      </c>
      <c r="D19" s="223">
        <v>16673.656833654248</v>
      </c>
      <c r="E19" s="223">
        <v>5158.3343654292066</v>
      </c>
      <c r="F19" s="223">
        <v>14930.271055947102</v>
      </c>
      <c r="G19" s="223">
        <v>5157.3248846854067</v>
      </c>
      <c r="H19" s="223">
        <v>4000</v>
      </c>
      <c r="I19" s="223">
        <v>5072.2981567497773</v>
      </c>
      <c r="J19" s="37"/>
      <c r="K19" s="38"/>
      <c r="L19" s="37"/>
      <c r="M19" s="38"/>
      <c r="N19" s="37"/>
      <c r="O19" s="38"/>
      <c r="P19" s="37"/>
      <c r="Q19" s="38"/>
      <c r="T19" s="17"/>
      <c r="V19" s="17"/>
      <c r="X19" s="17"/>
      <c r="Z19" s="17"/>
      <c r="AB19" s="17"/>
      <c r="AD19" s="17"/>
      <c r="AF19" s="17"/>
      <c r="AH19" s="17"/>
      <c r="AJ19" s="17"/>
    </row>
    <row r="20" spans="1:36" customFormat="1" x14ac:dyDescent="0.2">
      <c r="A20" s="187" t="s">
        <v>138</v>
      </c>
      <c r="B20" s="223">
        <v>6475.0229339332636</v>
      </c>
      <c r="C20" s="223">
        <v>6451.3174254125961</v>
      </c>
      <c r="D20" s="223">
        <v>11842.161034830975</v>
      </c>
      <c r="E20" s="223">
        <v>6327.7523320035098</v>
      </c>
      <c r="F20" s="223">
        <v>0</v>
      </c>
      <c r="G20" s="223">
        <v>6732.1679901695561</v>
      </c>
      <c r="H20" s="223">
        <v>0</v>
      </c>
      <c r="I20" s="223">
        <v>5157.3998905356166</v>
      </c>
      <c r="J20" s="37"/>
      <c r="K20" s="38"/>
      <c r="L20" s="37"/>
      <c r="M20" s="38"/>
      <c r="N20" s="37"/>
      <c r="O20" s="38"/>
      <c r="P20" s="37"/>
      <c r="Q20" s="38"/>
      <c r="T20" s="17"/>
      <c r="V20" s="17"/>
      <c r="X20" s="17"/>
      <c r="Z20" s="17"/>
      <c r="AB20" s="17"/>
      <c r="AD20" s="17"/>
      <c r="AF20" s="17"/>
      <c r="AH20" s="17"/>
      <c r="AJ20" s="17"/>
    </row>
    <row r="21" spans="1:36" customFormat="1" x14ac:dyDescent="0.2">
      <c r="A21" s="187" t="s">
        <v>139</v>
      </c>
      <c r="B21" s="223">
        <v>8048.9696364094016</v>
      </c>
      <c r="C21" s="223">
        <v>7774.8886132678444</v>
      </c>
      <c r="D21" s="223">
        <v>12744.090610692865</v>
      </c>
      <c r="E21" s="223">
        <v>7582.6377118222626</v>
      </c>
      <c r="F21" s="223">
        <v>8112.7546667581046</v>
      </c>
      <c r="G21" s="223">
        <v>9178.9997265524798</v>
      </c>
      <c r="H21" s="223">
        <v>4831.9766736944757</v>
      </c>
      <c r="I21" s="223">
        <v>6224.1104951639145</v>
      </c>
      <c r="J21" s="37"/>
      <c r="K21" s="38"/>
      <c r="L21" s="37"/>
      <c r="M21" s="38"/>
      <c r="N21" s="37"/>
      <c r="O21" s="38"/>
      <c r="P21" s="37"/>
      <c r="Q21" s="38"/>
      <c r="T21" s="17"/>
      <c r="V21" s="17"/>
      <c r="X21" s="17"/>
      <c r="Z21" s="17"/>
      <c r="AB21" s="17"/>
      <c r="AD21" s="17"/>
      <c r="AF21" s="17"/>
      <c r="AH21" s="17"/>
      <c r="AJ21" s="17"/>
    </row>
    <row r="22" spans="1:36" customFormat="1" x14ac:dyDescent="0.2">
      <c r="A22" s="187" t="s">
        <v>140</v>
      </c>
      <c r="B22" s="223">
        <v>8773.4296315717784</v>
      </c>
      <c r="C22" s="223">
        <v>8561.3349135912085</v>
      </c>
      <c r="D22" s="223">
        <v>9953.8291182434969</v>
      </c>
      <c r="E22" s="223">
        <v>8497.4236441603844</v>
      </c>
      <c r="F22" s="223">
        <v>4500</v>
      </c>
      <c r="G22" s="223">
        <v>10523.016857551804</v>
      </c>
      <c r="H22" s="223">
        <v>2442.9006430052468</v>
      </c>
      <c r="I22" s="223">
        <v>7264.4772847215036</v>
      </c>
      <c r="J22" s="37"/>
      <c r="K22" s="38"/>
      <c r="L22" s="37"/>
      <c r="M22" s="38"/>
      <c r="N22" s="37"/>
      <c r="O22" s="38"/>
      <c r="P22" s="37"/>
      <c r="Q22" s="38"/>
      <c r="T22" s="17"/>
      <c r="V22" s="17"/>
      <c r="X22" s="17"/>
      <c r="Z22" s="17"/>
      <c r="AB22" s="17"/>
      <c r="AD22" s="17"/>
      <c r="AF22" s="17"/>
      <c r="AH22" s="17"/>
      <c r="AJ22" s="17"/>
    </row>
    <row r="23" spans="1:36" customFormat="1" x14ac:dyDescent="0.2">
      <c r="A23" s="187" t="s">
        <v>141</v>
      </c>
      <c r="B23" s="223">
        <v>12088.522323196272</v>
      </c>
      <c r="C23" s="223">
        <v>11627.391819772072</v>
      </c>
      <c r="D23" s="223">
        <v>15611.253545724629</v>
      </c>
      <c r="E23" s="223">
        <v>11193.614849869637</v>
      </c>
      <c r="F23" s="223">
        <v>10600</v>
      </c>
      <c r="G23" s="223">
        <v>14134.031081014002</v>
      </c>
      <c r="H23" s="223">
        <v>0</v>
      </c>
      <c r="I23" s="223">
        <v>10522.336358273224</v>
      </c>
      <c r="J23" s="37"/>
      <c r="K23" s="38"/>
      <c r="L23" s="37"/>
      <c r="M23" s="38"/>
      <c r="N23" s="37"/>
      <c r="O23" s="38"/>
      <c r="P23" s="37"/>
      <c r="Q23" s="38"/>
      <c r="T23" s="17"/>
      <c r="V23" s="17"/>
      <c r="X23" s="17"/>
      <c r="Z23" s="17"/>
      <c r="AB23" s="17"/>
      <c r="AD23" s="17"/>
      <c r="AF23" s="17"/>
      <c r="AH23" s="17"/>
      <c r="AJ23" s="17"/>
    </row>
    <row r="24" spans="1:36" customFormat="1" x14ac:dyDescent="0.2">
      <c r="A24" s="187" t="s">
        <v>33</v>
      </c>
      <c r="B24" s="223">
        <v>19039.780555364756</v>
      </c>
      <c r="C24" s="223">
        <v>19123.204611071636</v>
      </c>
      <c r="D24" s="223">
        <v>21793.426242164653</v>
      </c>
      <c r="E24" s="223">
        <v>17777.955843398675</v>
      </c>
      <c r="F24" s="223">
        <v>0</v>
      </c>
      <c r="G24" s="223">
        <v>19327.930381896298</v>
      </c>
      <c r="H24" s="223">
        <v>0</v>
      </c>
      <c r="I24" s="223">
        <v>14869.991044053409</v>
      </c>
      <c r="J24" s="37"/>
      <c r="K24" s="38"/>
      <c r="L24" s="37"/>
      <c r="M24" s="38"/>
      <c r="N24" s="37"/>
      <c r="O24" s="38"/>
      <c r="P24" s="37"/>
      <c r="Q24" s="38"/>
      <c r="T24" s="17"/>
      <c r="V24" s="17"/>
      <c r="X24" s="17"/>
      <c r="Z24" s="17"/>
      <c r="AB24" s="17"/>
      <c r="AD24" s="17"/>
      <c r="AF24" s="17"/>
      <c r="AH24" s="17"/>
      <c r="AJ24" s="17"/>
    </row>
    <row r="25" spans="1:36" customFormat="1" x14ac:dyDescent="0.2">
      <c r="A25" s="187" t="s">
        <v>142</v>
      </c>
      <c r="B25" s="223">
        <v>9361.6657517550011</v>
      </c>
      <c r="C25" s="223">
        <v>8960.3387116949089</v>
      </c>
      <c r="D25" s="223">
        <v>12857.142857142857</v>
      </c>
      <c r="E25" s="223">
        <v>8790.3152773649708</v>
      </c>
      <c r="F25" s="223">
        <v>0</v>
      </c>
      <c r="G25" s="223">
        <v>9320.6183550288224</v>
      </c>
      <c r="H25" s="223">
        <v>0</v>
      </c>
      <c r="I25" s="223">
        <v>15020.35334831533</v>
      </c>
      <c r="J25" s="37"/>
      <c r="K25" s="38"/>
      <c r="L25" s="37"/>
      <c r="M25" s="38"/>
      <c r="N25" s="37"/>
      <c r="O25" s="38"/>
      <c r="P25" s="37"/>
      <c r="Q25" s="38"/>
      <c r="T25" s="17"/>
      <c r="V25" s="17"/>
      <c r="X25" s="17"/>
      <c r="Z25" s="17"/>
      <c r="AB25" s="17"/>
      <c r="AD25" s="17"/>
      <c r="AF25" s="17"/>
      <c r="AH25" s="17"/>
      <c r="AJ25" s="17"/>
    </row>
    <row r="26" spans="1:36" customFormat="1" x14ac:dyDescent="0.2">
      <c r="K26" s="17"/>
      <c r="M26" s="17"/>
      <c r="O26" s="17"/>
      <c r="Q26" s="17"/>
      <c r="T26" s="17"/>
      <c r="V26" s="17"/>
      <c r="X26" s="17"/>
      <c r="Z26" s="17"/>
      <c r="AB26" s="17"/>
      <c r="AD26" s="17"/>
      <c r="AF26" s="17"/>
      <c r="AH26" s="17"/>
      <c r="AJ26" s="17"/>
    </row>
    <row r="27" spans="1:36" customFormat="1" ht="11.25" customHeight="1" x14ac:dyDescent="0.2">
      <c r="A27" s="16" t="s">
        <v>15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T27" s="17"/>
      <c r="V27" s="17"/>
      <c r="X27" s="17"/>
      <c r="Z27" s="17"/>
      <c r="AB27" s="17"/>
      <c r="AD27" s="17"/>
      <c r="AF27" s="17"/>
      <c r="AH27" s="17"/>
      <c r="AJ27" s="17"/>
    </row>
    <row r="28" spans="1:36" customFormat="1" x14ac:dyDescent="0.2">
      <c r="A28" s="187" t="s">
        <v>105</v>
      </c>
      <c r="B28" s="90"/>
      <c r="C28" s="90"/>
      <c r="D28" s="90"/>
      <c r="E28" s="93"/>
      <c r="F28" s="93"/>
      <c r="G28" s="93"/>
      <c r="H28" s="93"/>
      <c r="I28" s="90"/>
      <c r="J28" s="37"/>
      <c r="K28" s="38"/>
      <c r="L28" s="37"/>
      <c r="M28" s="38"/>
      <c r="N28" s="37"/>
      <c r="O28" s="38"/>
      <c r="P28" s="37"/>
      <c r="Q28" s="38"/>
      <c r="T28" s="17"/>
      <c r="V28" s="17"/>
      <c r="X28" s="17"/>
      <c r="Z28" s="17"/>
      <c r="AB28" s="17"/>
      <c r="AD28" s="17"/>
      <c r="AF28" s="17"/>
      <c r="AH28" s="17"/>
      <c r="AJ28" s="17"/>
    </row>
    <row r="29" spans="1:36" customFormat="1" x14ac:dyDescent="0.2">
      <c r="A29" s="187" t="s">
        <v>34</v>
      </c>
      <c r="B29" s="223">
        <v>5081.7346026504683</v>
      </c>
      <c r="C29" s="223">
        <v>5249.22351432709</v>
      </c>
      <c r="D29" s="223">
        <v>9721.0191082802558</v>
      </c>
      <c r="E29" s="223">
        <v>5213.7388230368788</v>
      </c>
      <c r="F29" s="223">
        <v>0</v>
      </c>
      <c r="G29" s="223">
        <v>5631.2991927135445</v>
      </c>
      <c r="H29" s="223">
        <v>1723.7647904811431</v>
      </c>
      <c r="I29" s="223">
        <v>3291.5604464613825</v>
      </c>
      <c r="J29" s="37"/>
      <c r="K29" s="38"/>
      <c r="L29" s="37"/>
      <c r="M29" s="38"/>
      <c r="N29" s="37"/>
      <c r="O29" s="38"/>
      <c r="P29" s="37"/>
      <c r="Q29" s="38"/>
      <c r="T29" s="17"/>
      <c r="V29" s="17"/>
      <c r="X29" s="17"/>
      <c r="Z29" s="17"/>
      <c r="AB29" s="17"/>
      <c r="AD29" s="17"/>
      <c r="AF29" s="17"/>
      <c r="AH29" s="17"/>
      <c r="AJ29" s="17"/>
    </row>
    <row r="30" spans="1:36" customFormat="1" x14ac:dyDescent="0.2">
      <c r="A30" s="187" t="s">
        <v>35</v>
      </c>
      <c r="B30" s="223">
        <v>8743.8565081133493</v>
      </c>
      <c r="C30" s="223">
        <v>8791.6410419852837</v>
      </c>
      <c r="D30" s="223">
        <v>13078.284733856302</v>
      </c>
      <c r="E30" s="223">
        <v>8557.8293790433636</v>
      </c>
      <c r="F30" s="223">
        <v>0</v>
      </c>
      <c r="G30" s="223">
        <v>9950.2090954738887</v>
      </c>
      <c r="H30" s="223">
        <v>0</v>
      </c>
      <c r="I30" s="223">
        <v>4572.6904577290034</v>
      </c>
      <c r="J30" s="37"/>
      <c r="K30" s="38"/>
      <c r="L30" s="37"/>
      <c r="M30" s="38"/>
      <c r="N30" s="37"/>
      <c r="O30" s="38"/>
      <c r="P30" s="37"/>
      <c r="Q30" s="38"/>
      <c r="T30" s="17"/>
      <c r="V30" s="17"/>
      <c r="X30" s="17"/>
      <c r="Z30" s="17"/>
      <c r="AB30" s="17"/>
      <c r="AD30" s="17"/>
      <c r="AF30" s="17"/>
      <c r="AH30" s="17"/>
      <c r="AJ30" s="17"/>
    </row>
    <row r="31" spans="1:36" customFormat="1" x14ac:dyDescent="0.2">
      <c r="A31" s="187" t="s">
        <v>36</v>
      </c>
      <c r="B31" s="223">
        <v>9949.859086283248</v>
      </c>
      <c r="C31" s="223">
        <v>10025.436035399014</v>
      </c>
      <c r="D31" s="223">
        <v>13050.25864525522</v>
      </c>
      <c r="E31" s="223">
        <v>9727.8579772429639</v>
      </c>
      <c r="F31" s="223">
        <v>0</v>
      </c>
      <c r="G31" s="223">
        <v>10755.354236794594</v>
      </c>
      <c r="H31" s="223">
        <v>0</v>
      </c>
      <c r="I31" s="223">
        <v>5026.4939022589906</v>
      </c>
      <c r="J31" s="37"/>
      <c r="K31" s="38"/>
      <c r="L31" s="37"/>
      <c r="M31" s="38"/>
      <c r="N31" s="37"/>
      <c r="O31" s="38"/>
      <c r="P31" s="37"/>
      <c r="Q31" s="38"/>
      <c r="T31" s="17"/>
      <c r="V31" s="17"/>
      <c r="X31" s="17"/>
      <c r="Z31" s="17"/>
      <c r="AB31" s="17"/>
      <c r="AD31" s="17"/>
      <c r="AF31" s="17"/>
      <c r="AH31" s="17"/>
      <c r="AJ31" s="17"/>
    </row>
    <row r="32" spans="1:36" customFormat="1" x14ac:dyDescent="0.2">
      <c r="A32" s="187" t="s">
        <v>38</v>
      </c>
      <c r="B32" s="223">
        <v>10014.383342341538</v>
      </c>
      <c r="C32" s="223">
        <v>10272.79922455717</v>
      </c>
      <c r="D32" s="223">
        <v>15841.613937591233</v>
      </c>
      <c r="E32" s="223">
        <v>9759.6827879191169</v>
      </c>
      <c r="F32" s="223">
        <v>13620.602988059913</v>
      </c>
      <c r="G32" s="223">
        <v>9782.7559232797375</v>
      </c>
      <c r="H32" s="223">
        <v>8351.2270802178064</v>
      </c>
      <c r="I32" s="223">
        <v>7603.9357722085315</v>
      </c>
      <c r="J32" s="37"/>
      <c r="K32" s="38"/>
      <c r="L32" s="37"/>
      <c r="M32" s="38"/>
      <c r="N32" s="37"/>
      <c r="O32" s="38"/>
      <c r="P32" s="37"/>
      <c r="Q32" s="38"/>
      <c r="T32" s="17"/>
      <c r="V32" s="17"/>
      <c r="X32" s="17"/>
      <c r="Z32" s="17"/>
      <c r="AB32" s="17"/>
      <c r="AD32" s="17"/>
      <c r="AF32" s="17"/>
      <c r="AH32" s="17"/>
      <c r="AJ32" s="17"/>
    </row>
    <row r="33" spans="1:36" customFormat="1" x14ac:dyDescent="0.2">
      <c r="A33" s="187" t="s">
        <v>39</v>
      </c>
      <c r="B33" s="223">
        <v>10462.084071148889</v>
      </c>
      <c r="C33" s="223">
        <v>10146.961554095898</v>
      </c>
      <c r="D33" s="223">
        <v>16547.529817194049</v>
      </c>
      <c r="E33" s="223">
        <v>9663.4995018417212</v>
      </c>
      <c r="F33" s="223">
        <v>9600</v>
      </c>
      <c r="G33" s="223">
        <v>11473.730171084768</v>
      </c>
      <c r="H33" s="223">
        <v>0</v>
      </c>
      <c r="I33" s="223">
        <v>8661.4807338051032</v>
      </c>
      <c r="J33" s="37"/>
      <c r="K33" s="38"/>
      <c r="L33" s="37"/>
      <c r="M33" s="38"/>
      <c r="N33" s="37"/>
      <c r="O33" s="38"/>
      <c r="P33" s="37"/>
      <c r="Q33" s="38"/>
      <c r="T33" s="17"/>
      <c r="V33" s="17"/>
      <c r="X33" s="17"/>
      <c r="Z33" s="17"/>
      <c r="AB33" s="17"/>
      <c r="AD33" s="17"/>
      <c r="AF33" s="17"/>
      <c r="AH33" s="17"/>
      <c r="AJ33" s="17"/>
    </row>
    <row r="34" spans="1:36" customFormat="1" x14ac:dyDescent="0.2">
      <c r="A34" s="187" t="s">
        <v>40</v>
      </c>
      <c r="B34" s="223">
        <v>10189.009860938912</v>
      </c>
      <c r="C34" s="223">
        <v>10525.431906921043</v>
      </c>
      <c r="D34" s="223">
        <v>19090.05367401832</v>
      </c>
      <c r="E34" s="223">
        <v>9578.1719427908702</v>
      </c>
      <c r="F34" s="223">
        <v>13107.848899625527</v>
      </c>
      <c r="G34" s="223">
        <v>9799.181692262935</v>
      </c>
      <c r="H34" s="223">
        <v>7200</v>
      </c>
      <c r="I34" s="223">
        <v>9098.9515956292616</v>
      </c>
      <c r="J34" s="37"/>
      <c r="K34" s="38"/>
      <c r="L34" s="37"/>
      <c r="M34" s="38"/>
      <c r="N34" s="37"/>
      <c r="O34" s="38"/>
      <c r="P34" s="37"/>
      <c r="Q34" s="38"/>
      <c r="T34" s="17"/>
      <c r="V34" s="17"/>
      <c r="X34" s="17"/>
      <c r="Z34" s="17"/>
      <c r="AB34" s="17"/>
      <c r="AD34" s="17"/>
      <c r="AF34" s="17"/>
      <c r="AH34" s="17"/>
      <c r="AJ34" s="17"/>
    </row>
    <row r="35" spans="1:36" customFormat="1" x14ac:dyDescent="0.2">
      <c r="A35" s="187" t="s">
        <v>106</v>
      </c>
      <c r="B35" s="223">
        <v>8685.0686259671693</v>
      </c>
      <c r="C35" s="223">
        <v>9538.5093577596763</v>
      </c>
      <c r="D35" s="223">
        <v>23678.610914822217</v>
      </c>
      <c r="E35" s="223">
        <v>7207.0768315867153</v>
      </c>
      <c r="F35" s="223">
        <v>1500</v>
      </c>
      <c r="G35" s="223">
        <v>7986.5179869773438</v>
      </c>
      <c r="H35" s="223">
        <v>0</v>
      </c>
      <c r="I35" s="223">
        <v>9376.3424864672397</v>
      </c>
      <c r="J35" s="37"/>
      <c r="K35" s="38"/>
      <c r="L35" s="37"/>
      <c r="M35" s="38"/>
      <c r="N35" s="37"/>
      <c r="O35" s="38"/>
      <c r="P35" s="37"/>
      <c r="Q35" s="38"/>
      <c r="T35" s="17"/>
      <c r="V35" s="17"/>
      <c r="X35" s="17"/>
      <c r="Z35" s="17"/>
      <c r="AB35" s="17"/>
      <c r="AD35" s="17"/>
      <c r="AF35" s="17"/>
      <c r="AH35" s="17"/>
      <c r="AJ35" s="17"/>
    </row>
    <row r="36" spans="1:36" customFormat="1" x14ac:dyDescent="0.2">
      <c r="A36" s="37"/>
      <c r="B36" s="223"/>
      <c r="C36" s="223"/>
      <c r="D36" s="223"/>
      <c r="E36" s="223"/>
      <c r="F36" s="223"/>
      <c r="G36" s="223"/>
      <c r="H36" s="22"/>
      <c r="I36" s="22"/>
      <c r="J36" s="22"/>
      <c r="K36" s="38"/>
      <c r="L36" s="22"/>
      <c r="M36" s="38"/>
      <c r="N36" s="22"/>
      <c r="O36" s="38"/>
      <c r="P36" s="22"/>
      <c r="Q36" s="38"/>
      <c r="T36" s="17"/>
      <c r="V36" s="17"/>
      <c r="X36" s="17"/>
      <c r="Z36" s="17"/>
      <c r="AB36" s="17"/>
      <c r="AD36" s="17"/>
      <c r="AF36" s="17"/>
      <c r="AH36" s="17"/>
      <c r="AJ36" s="17"/>
    </row>
    <row r="37" spans="1:36" customFormat="1" x14ac:dyDescent="0.2">
      <c r="A37" s="16" t="s">
        <v>154</v>
      </c>
      <c r="B37" s="223"/>
      <c r="C37" s="223"/>
      <c r="D37" s="223"/>
      <c r="E37" s="223"/>
      <c r="F37" s="223"/>
      <c r="G37" s="223"/>
      <c r="H37" s="51"/>
      <c r="I37" s="51"/>
      <c r="J37" s="51"/>
      <c r="K37" s="23"/>
      <c r="L37" s="51"/>
      <c r="M37" s="23"/>
      <c r="N37" s="51"/>
      <c r="O37" s="23"/>
      <c r="P37" s="51"/>
      <c r="Q37" s="23"/>
      <c r="T37" s="17"/>
      <c r="V37" s="17"/>
      <c r="X37" s="17"/>
      <c r="Z37" s="17"/>
      <c r="AB37" s="17"/>
      <c r="AD37" s="17"/>
      <c r="AF37" s="17"/>
      <c r="AH37" s="17"/>
      <c r="AJ37" s="17"/>
    </row>
    <row r="38" spans="1:36" customFormat="1" x14ac:dyDescent="0.2">
      <c r="A38" s="231" t="s">
        <v>62</v>
      </c>
      <c r="B38" s="223"/>
      <c r="C38" s="223"/>
      <c r="D38" s="223"/>
      <c r="E38" s="223"/>
      <c r="F38" s="223"/>
      <c r="G38" s="223"/>
      <c r="H38" s="37"/>
      <c r="I38" s="37"/>
      <c r="J38" s="37"/>
      <c r="K38" s="38"/>
      <c r="L38" s="37"/>
      <c r="M38" s="38"/>
      <c r="N38" s="37"/>
      <c r="O38" s="38"/>
      <c r="P38" s="37"/>
      <c r="Q38" s="38"/>
      <c r="T38" s="17"/>
      <c r="V38" s="17"/>
      <c r="X38" s="17"/>
      <c r="Z38" s="17"/>
      <c r="AB38" s="17"/>
      <c r="AD38" s="17"/>
      <c r="AF38" s="17"/>
      <c r="AH38" s="17"/>
      <c r="AJ38" s="17"/>
    </row>
    <row r="39" spans="1:36" customFormat="1" x14ac:dyDescent="0.2">
      <c r="A39" s="229" t="s">
        <v>126</v>
      </c>
      <c r="B39" s="223">
        <v>4211.1888106168817</v>
      </c>
      <c r="C39" s="223">
        <v>4757.3456754901399</v>
      </c>
      <c r="D39" s="223">
        <v>9877.4435495293055</v>
      </c>
      <c r="E39" s="223">
        <v>4659.5377262406619</v>
      </c>
      <c r="F39" s="223">
        <v>5140.6633087273703</v>
      </c>
      <c r="G39" s="223">
        <v>3083.9397450658307</v>
      </c>
      <c r="H39" s="223">
        <v>0</v>
      </c>
      <c r="I39" s="223">
        <v>3276.0569504178993</v>
      </c>
      <c r="J39" s="37"/>
      <c r="K39" s="38"/>
      <c r="L39" s="37"/>
      <c r="M39" s="38"/>
      <c r="N39" s="37"/>
      <c r="O39" s="38"/>
      <c r="P39" s="37"/>
      <c r="Q39" s="38"/>
      <c r="T39" s="17"/>
      <c r="V39" s="17"/>
      <c r="X39" s="17"/>
      <c r="Z39" s="17"/>
      <c r="AB39" s="17"/>
      <c r="AD39" s="17"/>
      <c r="AF39" s="17"/>
      <c r="AH39" s="17"/>
      <c r="AJ39" s="17"/>
    </row>
    <row r="40" spans="1:36" customFormat="1" x14ac:dyDescent="0.2">
      <c r="A40" s="229" t="s">
        <v>127</v>
      </c>
      <c r="B40" s="223">
        <v>7097.7156704653107</v>
      </c>
      <c r="C40" s="223">
        <v>7885.1092542006281</v>
      </c>
      <c r="D40" s="223">
        <v>11341.175509635399</v>
      </c>
      <c r="E40" s="223">
        <v>7607.6899616466444</v>
      </c>
      <c r="F40" s="223">
        <v>6933.8437201052875</v>
      </c>
      <c r="G40" s="223">
        <v>4516.7245777573407</v>
      </c>
      <c r="H40" s="223">
        <v>2480.1398621598969</v>
      </c>
      <c r="I40" s="223">
        <v>5826.8309732128355</v>
      </c>
      <c r="J40" s="37"/>
      <c r="K40" s="38"/>
      <c r="L40" s="37"/>
      <c r="M40" s="38"/>
      <c r="N40" s="37"/>
      <c r="O40" s="38"/>
      <c r="P40" s="37"/>
      <c r="Q40" s="38"/>
      <c r="T40" s="17"/>
      <c r="V40" s="17"/>
      <c r="X40" s="17"/>
      <c r="Z40" s="17"/>
      <c r="AB40" s="17"/>
      <c r="AD40" s="17"/>
      <c r="AF40" s="17"/>
      <c r="AH40" s="17"/>
      <c r="AJ40" s="17"/>
    </row>
    <row r="41" spans="1:36" customFormat="1" x14ac:dyDescent="0.2">
      <c r="A41" s="229" t="s">
        <v>132</v>
      </c>
      <c r="B41" s="223">
        <v>0</v>
      </c>
      <c r="C41" s="223">
        <v>0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37"/>
      <c r="K41" s="38"/>
      <c r="L41" s="37"/>
      <c r="M41" s="38"/>
      <c r="N41" s="37"/>
      <c r="O41" s="38"/>
      <c r="P41" s="37"/>
      <c r="Q41" s="38"/>
      <c r="T41" s="17"/>
      <c r="V41" s="17"/>
      <c r="X41" s="17"/>
      <c r="Z41" s="17"/>
      <c r="AB41" s="17"/>
      <c r="AD41" s="17"/>
      <c r="AF41" s="17"/>
      <c r="AH41" s="17"/>
      <c r="AJ41" s="17"/>
    </row>
    <row r="42" spans="1:36" customFormat="1" x14ac:dyDescent="0.2">
      <c r="A42" s="231" t="s">
        <v>63</v>
      </c>
      <c r="B42" s="223">
        <v>16039.361407728544</v>
      </c>
      <c r="C42" s="223">
        <v>16428.919944341669</v>
      </c>
      <c r="D42" s="223">
        <v>19573.920611388246</v>
      </c>
      <c r="E42" s="223">
        <v>15885.685793694087</v>
      </c>
      <c r="F42" s="223">
        <v>16723.658996933926</v>
      </c>
      <c r="G42" s="223">
        <v>15048.942680251399</v>
      </c>
      <c r="H42" s="223">
        <v>12000</v>
      </c>
      <c r="I42" s="223">
        <v>15982.18432549912</v>
      </c>
      <c r="J42" s="37"/>
      <c r="K42" s="38"/>
      <c r="L42" s="37"/>
      <c r="M42" s="38"/>
      <c r="N42" s="37"/>
      <c r="O42" s="38"/>
      <c r="P42" s="37"/>
      <c r="Q42" s="38"/>
      <c r="T42" s="17"/>
      <c r="V42" s="17"/>
      <c r="X42" s="17"/>
      <c r="Z42" s="17"/>
      <c r="AB42" s="17"/>
      <c r="AD42" s="17"/>
      <c r="AF42" s="17"/>
      <c r="AH42" s="17"/>
      <c r="AJ42" s="17"/>
    </row>
    <row r="43" spans="1:36" customFormat="1" x14ac:dyDescent="0.2">
      <c r="A43" s="231" t="s">
        <v>64</v>
      </c>
      <c r="B43" s="223">
        <v>28675.837814420454</v>
      </c>
      <c r="C43" s="223">
        <v>32279.999960119909</v>
      </c>
      <c r="D43" s="223">
        <v>37839.2529910292</v>
      </c>
      <c r="E43" s="223">
        <v>30377.880444566144</v>
      </c>
      <c r="F43" s="223">
        <v>0</v>
      </c>
      <c r="G43" s="223">
        <v>26014.837088394663</v>
      </c>
      <c r="H43" s="223">
        <v>0</v>
      </c>
      <c r="I43" s="223">
        <v>26745.602505696632</v>
      </c>
      <c r="J43" s="37"/>
      <c r="K43" s="38"/>
      <c r="L43" s="37"/>
      <c r="M43" s="38"/>
      <c r="N43" s="37"/>
      <c r="O43" s="38"/>
      <c r="P43" s="37"/>
      <c r="Q43" s="38"/>
      <c r="T43" s="17"/>
      <c r="V43" s="17"/>
      <c r="X43" s="17"/>
      <c r="Z43" s="17"/>
      <c r="AB43" s="17"/>
      <c r="AD43" s="17"/>
      <c r="AF43" s="17"/>
      <c r="AH43" s="17"/>
      <c r="AJ43" s="17"/>
    </row>
    <row r="44" spans="1:36" customFormat="1" x14ac:dyDescent="0.2">
      <c r="A44" s="231" t="s">
        <v>65</v>
      </c>
      <c r="B44" s="223">
        <v>38740.662555399358</v>
      </c>
      <c r="C44" s="223">
        <v>43905.273898548876</v>
      </c>
      <c r="D44" s="223">
        <v>56176.470588235294</v>
      </c>
      <c r="E44" s="223">
        <v>41504.13861860925</v>
      </c>
      <c r="F44" s="223">
        <v>0</v>
      </c>
      <c r="G44" s="223">
        <v>35964.426892703974</v>
      </c>
      <c r="H44" s="223">
        <v>0</v>
      </c>
      <c r="I44" s="223">
        <v>44479.545661212491</v>
      </c>
      <c r="J44" s="37"/>
      <c r="K44" s="38"/>
      <c r="L44" s="37"/>
      <c r="M44" s="38"/>
      <c r="N44" s="37"/>
      <c r="O44" s="38"/>
      <c r="P44" s="37"/>
      <c r="Q44" s="38"/>
      <c r="T44" s="17"/>
      <c r="V44" s="17"/>
      <c r="X44" s="17"/>
      <c r="Z44" s="17"/>
      <c r="AB44" s="17"/>
      <c r="AD44" s="17"/>
      <c r="AF44" s="17"/>
      <c r="AH44" s="17"/>
      <c r="AJ44" s="17"/>
    </row>
    <row r="45" spans="1:36" customFormat="1" x14ac:dyDescent="0.2">
      <c r="A45" s="231" t="s">
        <v>66</v>
      </c>
      <c r="B45" s="223">
        <v>53526.233200531533</v>
      </c>
      <c r="C45" s="223">
        <v>65913.230372084581</v>
      </c>
      <c r="D45" s="223">
        <v>57600</v>
      </c>
      <c r="E45" s="223">
        <v>67553.971630830114</v>
      </c>
      <c r="F45" s="223">
        <v>0</v>
      </c>
      <c r="G45" s="223">
        <v>51415.503824458494</v>
      </c>
      <c r="H45" s="223">
        <v>0</v>
      </c>
      <c r="I45" s="223">
        <v>0</v>
      </c>
      <c r="J45" s="37"/>
      <c r="K45" s="38"/>
      <c r="L45" s="37"/>
      <c r="M45" s="38"/>
      <c r="N45" s="37"/>
      <c r="O45" s="38"/>
      <c r="P45" s="37"/>
      <c r="Q45" s="38"/>
      <c r="T45" s="17"/>
      <c r="V45" s="17"/>
      <c r="X45" s="17"/>
      <c r="Z45" s="17"/>
      <c r="AB45" s="17"/>
      <c r="AD45" s="17"/>
      <c r="AF45" s="17"/>
      <c r="AH45" s="17"/>
      <c r="AJ45" s="17"/>
    </row>
    <row r="46" spans="1:36" customFormat="1" x14ac:dyDescent="0.2">
      <c r="A46" s="231"/>
      <c r="B46" s="223"/>
      <c r="C46" s="223"/>
      <c r="D46" s="223"/>
      <c r="E46" s="223"/>
      <c r="F46" s="223"/>
      <c r="G46" s="223"/>
      <c r="H46" s="223"/>
      <c r="I46" s="223"/>
      <c r="K46" s="17"/>
      <c r="M46" s="17"/>
      <c r="O46" s="17"/>
      <c r="Q46" s="17"/>
      <c r="T46" s="17"/>
      <c r="V46" s="17"/>
      <c r="X46" s="17"/>
      <c r="Z46" s="17"/>
      <c r="AB46" s="17"/>
      <c r="AD46" s="17"/>
      <c r="AF46" s="17"/>
      <c r="AH46" s="17"/>
      <c r="AJ46" s="17"/>
    </row>
    <row r="47" spans="1:36" customFormat="1" x14ac:dyDescent="0.2">
      <c r="A47" s="16" t="s">
        <v>12</v>
      </c>
      <c r="B47" s="90"/>
      <c r="C47" s="90"/>
      <c r="D47" s="90"/>
      <c r="E47" s="93"/>
      <c r="F47" s="93"/>
      <c r="G47" s="93"/>
      <c r="H47" s="93"/>
      <c r="I47" s="90"/>
      <c r="J47" s="58"/>
      <c r="K47" s="58"/>
      <c r="L47" s="58"/>
      <c r="M47" s="58"/>
      <c r="N47" s="58"/>
      <c r="O47" s="58"/>
      <c r="P47" s="58"/>
      <c r="Q47" s="58"/>
      <c r="T47" s="17"/>
      <c r="V47" s="17"/>
      <c r="X47" s="17"/>
      <c r="Z47" s="17"/>
      <c r="AB47" s="17"/>
      <c r="AD47" s="17"/>
      <c r="AF47" s="17"/>
      <c r="AH47" s="17"/>
      <c r="AJ47" s="17"/>
    </row>
    <row r="48" spans="1:36" customFormat="1" x14ac:dyDescent="0.2">
      <c r="A48" s="40" t="s">
        <v>31</v>
      </c>
      <c r="B48" s="223">
        <v>5215.5631722988073</v>
      </c>
      <c r="C48" s="223">
        <v>4741.7701361185891</v>
      </c>
      <c r="D48" s="223">
        <v>4475.9894459102907</v>
      </c>
      <c r="E48" s="223">
        <v>4743.1222332758234</v>
      </c>
      <c r="F48" s="223">
        <v>0</v>
      </c>
      <c r="G48" s="223">
        <v>6396.1011561518699</v>
      </c>
      <c r="H48" s="223">
        <v>0</v>
      </c>
      <c r="I48" s="223">
        <v>3526.3202189191784</v>
      </c>
      <c r="J48" s="37"/>
      <c r="K48" s="38"/>
      <c r="L48" s="37"/>
      <c r="M48" s="38"/>
      <c r="N48" s="37"/>
      <c r="O48" s="38"/>
      <c r="P48" s="37"/>
      <c r="Q48" s="38"/>
      <c r="T48" s="17"/>
      <c r="V48" s="17"/>
      <c r="X48" s="17"/>
      <c r="Z48" s="17"/>
      <c r="AB48" s="17"/>
      <c r="AD48" s="17"/>
      <c r="AF48" s="17"/>
      <c r="AH48" s="17"/>
      <c r="AJ48" s="17"/>
    </row>
    <row r="49" spans="1:36" customFormat="1" x14ac:dyDescent="0.2">
      <c r="A49" s="40" t="s">
        <v>32</v>
      </c>
      <c r="B49" s="223">
        <v>11771.376633131549</v>
      </c>
      <c r="C49" s="223">
        <v>12405.750352522302</v>
      </c>
      <c r="D49" s="223">
        <v>7000</v>
      </c>
      <c r="E49" s="223">
        <v>12413.812812845475</v>
      </c>
      <c r="F49" s="223">
        <v>0</v>
      </c>
      <c r="G49" s="223">
        <v>10917.307087350906</v>
      </c>
      <c r="H49" s="223">
        <v>0</v>
      </c>
      <c r="I49" s="223">
        <v>4692.6880396787628</v>
      </c>
      <c r="J49" s="37"/>
      <c r="K49" s="38"/>
      <c r="L49" s="37"/>
      <c r="M49" s="38"/>
      <c r="N49" s="37"/>
      <c r="O49" s="38"/>
      <c r="P49" s="37"/>
      <c r="Q49" s="38"/>
      <c r="T49" s="17"/>
      <c r="V49" s="17"/>
      <c r="X49" s="17"/>
      <c r="Z49" s="17"/>
      <c r="AB49" s="17"/>
      <c r="AD49" s="17"/>
      <c r="AF49" s="17"/>
      <c r="AH49" s="17"/>
      <c r="AJ49" s="17"/>
    </row>
    <row r="50" spans="1:36" customFormat="1" x14ac:dyDescent="0.2">
      <c r="A50" s="40" t="s">
        <v>41</v>
      </c>
      <c r="B50" s="223">
        <v>11287.090948453977</v>
      </c>
      <c r="C50" s="223">
        <v>11261.410252046302</v>
      </c>
      <c r="D50" s="223">
        <v>17303.655443562599</v>
      </c>
      <c r="E50" s="223">
        <v>10338.942581268821</v>
      </c>
      <c r="F50" s="223">
        <v>10311.465301257438</v>
      </c>
      <c r="G50" s="223">
        <v>12076.363143654526</v>
      </c>
      <c r="H50" s="223">
        <v>4157.5443349834259</v>
      </c>
      <c r="I50" s="223">
        <v>8986.046511512377</v>
      </c>
      <c r="J50" s="37"/>
      <c r="K50" s="38"/>
      <c r="L50" s="37"/>
      <c r="M50" s="38"/>
      <c r="N50" s="37"/>
      <c r="O50" s="38"/>
      <c r="P50" s="37"/>
      <c r="Q50" s="38"/>
      <c r="T50" s="17"/>
      <c r="V50" s="17"/>
      <c r="X50" s="17"/>
      <c r="Z50" s="17"/>
      <c r="AB50" s="17"/>
      <c r="AD50" s="17"/>
      <c r="AF50" s="17"/>
      <c r="AH50" s="17"/>
      <c r="AJ50" s="17"/>
    </row>
    <row r="51" spans="1:36" customFormat="1" x14ac:dyDescent="0.2">
      <c r="A51" s="197" t="s">
        <v>37</v>
      </c>
      <c r="B51" s="230">
        <v>13745.166338719224</v>
      </c>
      <c r="C51" s="230">
        <v>13378.12911611094</v>
      </c>
      <c r="D51" s="230">
        <v>2000</v>
      </c>
      <c r="E51" s="230">
        <v>13668.515123820567</v>
      </c>
      <c r="F51" s="230">
        <v>0</v>
      </c>
      <c r="G51" s="230">
        <v>15000</v>
      </c>
      <c r="H51" s="230">
        <v>0</v>
      </c>
      <c r="I51" s="230">
        <v>0</v>
      </c>
      <c r="J51" s="37"/>
      <c r="K51" s="38"/>
      <c r="L51" s="37"/>
      <c r="M51" s="38"/>
      <c r="N51" s="37"/>
      <c r="O51" s="38"/>
      <c r="P51" s="37"/>
      <c r="Q51" s="38"/>
      <c r="T51" s="17"/>
      <c r="V51" s="17"/>
      <c r="X51" s="17"/>
      <c r="Z51" s="17"/>
      <c r="AB51" s="17"/>
      <c r="AD51" s="17"/>
      <c r="AF51" s="17"/>
      <c r="AH51" s="17"/>
      <c r="AJ51" s="17"/>
    </row>
    <row r="52" spans="1:36" ht="12" customHeight="1" x14ac:dyDescent="0.2">
      <c r="A52" s="13" t="str">
        <f>'C01'!A43</f>
        <v>Fuente: Instituto Nacional de Estadística (INE).  LXXXI Encuesta Permanente de Hogares de Propósitos Múltiples,  Junio2024.</v>
      </c>
    </row>
    <row r="53" spans="1:36" x14ac:dyDescent="0.2">
      <c r="A53" s="13" t="str">
        <f>'C01'!$A$44</f>
        <v>(Promedio de salarios mínimos por rama)</v>
      </c>
    </row>
    <row r="54" spans="1:36" x14ac:dyDescent="0.2">
      <c r="A54" s="2" t="s">
        <v>144</v>
      </c>
      <c r="K54" s="12"/>
    </row>
    <row r="55" spans="1:36" x14ac:dyDescent="0.2">
      <c r="A55" s="29" t="s">
        <v>145</v>
      </c>
      <c r="K55" s="12"/>
    </row>
    <row r="56" spans="1:36" x14ac:dyDescent="0.2">
      <c r="A56" s="29"/>
      <c r="K56" s="12"/>
    </row>
    <row r="57" spans="1:36" x14ac:dyDescent="0.2">
      <c r="A57" s="285" t="s">
        <v>79</v>
      </c>
      <c r="B57" s="285"/>
      <c r="C57" s="285"/>
      <c r="D57" s="285"/>
      <c r="E57" s="285"/>
      <c r="F57" s="285"/>
      <c r="G57" s="285"/>
      <c r="H57" s="285"/>
    </row>
    <row r="58" spans="1:36" x14ac:dyDescent="0.2">
      <c r="A58" s="285" t="s">
        <v>80</v>
      </c>
      <c r="B58" s="285"/>
      <c r="C58" s="285"/>
      <c r="D58" s="285"/>
      <c r="E58" s="285"/>
      <c r="F58" s="285"/>
      <c r="G58" s="285"/>
      <c r="H58" s="285"/>
    </row>
    <row r="59" spans="1:36" x14ac:dyDescent="0.2">
      <c r="A59" s="285" t="s">
        <v>54</v>
      </c>
      <c r="B59" s="285"/>
      <c r="C59" s="285"/>
      <c r="D59" s="285"/>
      <c r="E59" s="285"/>
      <c r="F59" s="285"/>
      <c r="G59" s="285"/>
      <c r="H59" s="285"/>
    </row>
    <row r="60" spans="1:36" customFormat="1" ht="22.8" x14ac:dyDescent="0.4">
      <c r="A60" s="272" t="s">
        <v>72</v>
      </c>
      <c r="B60" s="272"/>
      <c r="C60" s="272"/>
      <c r="D60" s="272"/>
      <c r="E60" s="272"/>
      <c r="F60" s="272"/>
      <c r="G60" s="272"/>
      <c r="H60" s="272"/>
      <c r="I60" s="186"/>
      <c r="J60" s="186"/>
      <c r="K60" s="186"/>
      <c r="L60" s="186"/>
      <c r="M60" s="186"/>
    </row>
    <row r="61" spans="1:36" x14ac:dyDescent="0.2">
      <c r="A61" s="290" t="s">
        <v>27</v>
      </c>
      <c r="B61" s="288" t="s">
        <v>24</v>
      </c>
      <c r="C61" s="288"/>
      <c r="D61" s="288"/>
      <c r="E61" s="288"/>
      <c r="F61" s="288"/>
      <c r="G61" s="288"/>
      <c r="H61" s="288"/>
      <c r="I61" s="247"/>
    </row>
    <row r="62" spans="1:36" ht="11.25" customHeight="1" x14ac:dyDescent="0.2">
      <c r="A62" s="290"/>
      <c r="B62" s="286" t="s">
        <v>24</v>
      </c>
      <c r="C62" s="288" t="s">
        <v>6</v>
      </c>
      <c r="D62" s="288"/>
      <c r="E62" s="288"/>
      <c r="F62" s="288"/>
      <c r="G62" s="286" t="s">
        <v>1</v>
      </c>
      <c r="H62" s="286" t="s">
        <v>136</v>
      </c>
      <c r="I62" s="286" t="s">
        <v>108</v>
      </c>
    </row>
    <row r="63" spans="1:36" x14ac:dyDescent="0.2">
      <c r="A63" s="287"/>
      <c r="B63" s="287"/>
      <c r="C63" s="240" t="s">
        <v>8</v>
      </c>
      <c r="D63" s="240" t="s">
        <v>70</v>
      </c>
      <c r="E63" s="240" t="s">
        <v>9</v>
      </c>
      <c r="F63" s="240" t="s">
        <v>71</v>
      </c>
      <c r="G63" s="287"/>
      <c r="H63" s="287"/>
      <c r="I63" s="287"/>
    </row>
    <row r="64" spans="1:36" x14ac:dyDescent="0.2">
      <c r="E64" s="92"/>
      <c r="F64" s="92"/>
      <c r="G64" s="92"/>
    </row>
    <row r="65" spans="1:9" x14ac:dyDescent="0.2">
      <c r="A65" s="26" t="s">
        <v>48</v>
      </c>
      <c r="B65" s="63">
        <f>B9</f>
        <v>9317.3641805279112</v>
      </c>
      <c r="C65" s="63">
        <f t="shared" ref="C65:H65" si="0">C9</f>
        <v>9366.555737016959</v>
      </c>
      <c r="D65" s="63">
        <f t="shared" si="0"/>
        <v>16988.088947950295</v>
      </c>
      <c r="E65" s="63">
        <f t="shared" si="0"/>
        <v>8743.0612632778502</v>
      </c>
      <c r="F65" s="63">
        <f t="shared" si="0"/>
        <v>10311.465301257438</v>
      </c>
      <c r="G65" s="63">
        <f t="shared" si="0"/>
        <v>9640.5447701390549</v>
      </c>
      <c r="H65" s="63">
        <f t="shared" si="0"/>
        <v>4157.5443349834259</v>
      </c>
      <c r="I65" s="63">
        <f t="shared" ref="I65" si="1">I9</f>
        <v>7183.50406250587</v>
      </c>
    </row>
    <row r="66" spans="1:9" x14ac:dyDescent="0.2">
      <c r="A66" s="4"/>
      <c r="B66" s="63"/>
      <c r="C66" s="63"/>
      <c r="D66" s="63"/>
      <c r="E66" s="64"/>
      <c r="F66" s="64"/>
      <c r="G66" s="64"/>
      <c r="I66" s="93"/>
    </row>
    <row r="67" spans="1:9" x14ac:dyDescent="0.2">
      <c r="A67" s="15" t="s">
        <v>17</v>
      </c>
    </row>
    <row r="68" spans="1:9" x14ac:dyDescent="0.2">
      <c r="A68" s="72" t="s">
        <v>109</v>
      </c>
      <c r="B68" s="223">
        <v>5153.4374204774622</v>
      </c>
      <c r="C68" s="223">
        <v>4685.0026069053547</v>
      </c>
      <c r="D68" s="223">
        <v>4475.9894459102907</v>
      </c>
      <c r="E68" s="223">
        <v>4686.0776089123474</v>
      </c>
      <c r="F68" s="223">
        <v>0</v>
      </c>
      <c r="G68" s="223">
        <v>6333.3991099397945</v>
      </c>
      <c r="H68" s="223">
        <v>0</v>
      </c>
      <c r="I68" s="223">
        <v>3522.0793082878595</v>
      </c>
    </row>
    <row r="69" spans="1:9" x14ac:dyDescent="0.2">
      <c r="A69" s="72" t="s">
        <v>86</v>
      </c>
      <c r="B69" s="223">
        <v>9252.7867339612239</v>
      </c>
      <c r="C69" s="223">
        <v>9928.9846972969663</v>
      </c>
      <c r="D69" s="223">
        <v>0</v>
      </c>
      <c r="E69" s="223">
        <v>9928.9846972969663</v>
      </c>
      <c r="F69" s="223">
        <v>0</v>
      </c>
      <c r="G69" s="223">
        <v>8850.7999382663875</v>
      </c>
      <c r="H69" s="223">
        <v>0</v>
      </c>
      <c r="I69" s="223">
        <v>4000</v>
      </c>
    </row>
    <row r="70" spans="1:9" x14ac:dyDescent="0.2">
      <c r="A70" s="72" t="s">
        <v>110</v>
      </c>
      <c r="B70" s="223">
        <v>11771.376633131549</v>
      </c>
      <c r="C70" s="223">
        <v>12405.750352522302</v>
      </c>
      <c r="D70" s="223">
        <v>7000</v>
      </c>
      <c r="E70" s="223">
        <v>12413.812812845475</v>
      </c>
      <c r="F70" s="223">
        <v>0</v>
      </c>
      <c r="G70" s="223">
        <v>10917.307087350906</v>
      </c>
      <c r="H70" s="223">
        <v>0</v>
      </c>
      <c r="I70" s="223">
        <v>4692.6880396787628</v>
      </c>
    </row>
    <row r="71" spans="1:9" x14ac:dyDescent="0.2">
      <c r="A71" s="72" t="s">
        <v>87</v>
      </c>
      <c r="B71" s="223">
        <v>14983.930540356896</v>
      </c>
      <c r="C71" s="223">
        <v>14983.930540356896</v>
      </c>
      <c r="D71" s="223">
        <v>15585.789324582714</v>
      </c>
      <c r="E71" s="223">
        <v>14782.270631296573</v>
      </c>
      <c r="F71" s="223">
        <v>0</v>
      </c>
      <c r="G71" s="223">
        <v>0</v>
      </c>
      <c r="H71" s="223">
        <v>0</v>
      </c>
      <c r="I71" s="223">
        <v>0</v>
      </c>
    </row>
    <row r="72" spans="1:9" x14ac:dyDescent="0.2">
      <c r="A72" s="72" t="s">
        <v>111</v>
      </c>
      <c r="B72" s="223">
        <v>8271.5977789534827</v>
      </c>
      <c r="C72" s="223">
        <v>10307.87526039162</v>
      </c>
      <c r="D72" s="223">
        <v>13804.110017601575</v>
      </c>
      <c r="E72" s="223">
        <v>6376.8261100416321</v>
      </c>
      <c r="F72" s="223">
        <v>0</v>
      </c>
      <c r="G72" s="223">
        <v>6780.5775894316248</v>
      </c>
      <c r="H72" s="223">
        <v>0</v>
      </c>
      <c r="I72" s="223">
        <v>1333.3333333333333</v>
      </c>
    </row>
    <row r="73" spans="1:9" x14ac:dyDescent="0.2">
      <c r="A73" s="72" t="s">
        <v>112</v>
      </c>
      <c r="B73" s="223">
        <v>8712.9043334480975</v>
      </c>
      <c r="C73" s="223">
        <v>8152.5321352125538</v>
      </c>
      <c r="D73" s="223">
        <v>10616.615655509984</v>
      </c>
      <c r="E73" s="223">
        <v>8133.2312714647142</v>
      </c>
      <c r="F73" s="223">
        <v>0</v>
      </c>
      <c r="G73" s="223">
        <v>13604.408243579912</v>
      </c>
      <c r="H73" s="223">
        <v>10939.466226760411</v>
      </c>
      <c r="I73" s="223">
        <v>9923.8357897553196</v>
      </c>
    </row>
    <row r="74" spans="1:9" x14ac:dyDescent="0.2">
      <c r="A74" s="72" t="s">
        <v>113</v>
      </c>
      <c r="B74" s="223">
        <v>10899.434440558687</v>
      </c>
      <c r="C74" s="223">
        <v>10923.313750020714</v>
      </c>
      <c r="D74" s="223">
        <v>17222.051335483786</v>
      </c>
      <c r="E74" s="223">
        <v>10835.668786261436</v>
      </c>
      <c r="F74" s="223">
        <v>0</v>
      </c>
      <c r="G74" s="223">
        <v>11440.875467072547</v>
      </c>
      <c r="H74" s="223">
        <v>2253.6310948685245</v>
      </c>
      <c r="I74" s="223">
        <v>6880.0027344771925</v>
      </c>
    </row>
    <row r="75" spans="1:9" x14ac:dyDescent="0.2">
      <c r="A75" s="72" t="s">
        <v>88</v>
      </c>
      <c r="B75" s="223">
        <v>11275.257975722716</v>
      </c>
      <c r="C75" s="223">
        <v>10842.605218834586</v>
      </c>
      <c r="D75" s="223">
        <v>13257.778967687223</v>
      </c>
      <c r="E75" s="223">
        <v>10722.238716126994</v>
      </c>
      <c r="F75" s="223">
        <v>0</v>
      </c>
      <c r="G75" s="223">
        <v>13015.142108140482</v>
      </c>
      <c r="H75" s="223">
        <v>0</v>
      </c>
      <c r="I75" s="223">
        <v>9250.1492404970868</v>
      </c>
    </row>
    <row r="76" spans="1:9" x14ac:dyDescent="0.2">
      <c r="A76" s="72" t="s">
        <v>114</v>
      </c>
      <c r="B76" s="223">
        <v>11581.742290659375</v>
      </c>
      <c r="C76" s="223">
        <v>11573.641491062823</v>
      </c>
      <c r="D76" s="223">
        <v>0</v>
      </c>
      <c r="E76" s="223">
        <v>11573.641491062823</v>
      </c>
      <c r="F76" s="223">
        <v>0</v>
      </c>
      <c r="G76" s="223">
        <v>11848.542053002218</v>
      </c>
      <c r="H76" s="223">
        <v>0</v>
      </c>
      <c r="I76" s="223">
        <v>6000</v>
      </c>
    </row>
    <row r="77" spans="1:9" x14ac:dyDescent="0.2">
      <c r="A77" s="72" t="s">
        <v>115</v>
      </c>
      <c r="B77" s="223">
        <v>13018.885828818464</v>
      </c>
      <c r="C77" s="223">
        <v>14169.432233241416</v>
      </c>
      <c r="D77" s="223">
        <v>25652.843529490256</v>
      </c>
      <c r="E77" s="223">
        <v>12806.525082592158</v>
      </c>
      <c r="F77" s="223">
        <v>0</v>
      </c>
      <c r="G77" s="223">
        <v>4261.5214655291074</v>
      </c>
      <c r="H77" s="223">
        <v>0</v>
      </c>
      <c r="I77" s="223">
        <v>0</v>
      </c>
    </row>
    <row r="78" spans="1:9" x14ac:dyDescent="0.2">
      <c r="A78" s="72" t="s">
        <v>116</v>
      </c>
      <c r="B78" s="223">
        <v>20007.396753602174</v>
      </c>
      <c r="C78" s="223">
        <v>20007.396753602174</v>
      </c>
      <c r="D78" s="223">
        <v>22442.171346120555</v>
      </c>
      <c r="E78" s="223">
        <v>19878.825922943633</v>
      </c>
      <c r="F78" s="223">
        <v>0</v>
      </c>
      <c r="G78" s="223">
        <v>0</v>
      </c>
      <c r="H78" s="223">
        <v>0</v>
      </c>
      <c r="I78" s="223">
        <v>0</v>
      </c>
    </row>
    <row r="79" spans="1:9" x14ac:dyDescent="0.2">
      <c r="A79" s="72" t="s">
        <v>89</v>
      </c>
      <c r="B79" s="223">
        <v>17221.980832053134</v>
      </c>
      <c r="C79" s="223">
        <v>13281.306176717351</v>
      </c>
      <c r="D79" s="223">
        <v>0</v>
      </c>
      <c r="E79" s="223">
        <v>13281.306176717351</v>
      </c>
      <c r="F79" s="223">
        <v>0</v>
      </c>
      <c r="G79" s="223">
        <v>27125</v>
      </c>
      <c r="H79" s="223">
        <v>0</v>
      </c>
      <c r="I79" s="223">
        <v>0</v>
      </c>
    </row>
    <row r="80" spans="1:9" x14ac:dyDescent="0.2">
      <c r="A80" s="72" t="s">
        <v>117</v>
      </c>
      <c r="B80" s="223">
        <v>16656.163613147382</v>
      </c>
      <c r="C80" s="223">
        <v>16265.812503992993</v>
      </c>
      <c r="D80" s="223">
        <v>0</v>
      </c>
      <c r="E80" s="223">
        <v>16265.812503992993</v>
      </c>
      <c r="F80" s="223">
        <v>0</v>
      </c>
      <c r="G80" s="223">
        <v>18806.77148351006</v>
      </c>
      <c r="H80" s="223">
        <v>0</v>
      </c>
      <c r="I80" s="223">
        <v>8666.6666666666661</v>
      </c>
    </row>
    <row r="81" spans="1:9" x14ac:dyDescent="0.2">
      <c r="A81" s="72" t="s">
        <v>90</v>
      </c>
      <c r="B81" s="223">
        <v>11609.867098205716</v>
      </c>
      <c r="C81" s="223">
        <v>11561.273341907165</v>
      </c>
      <c r="D81" s="223">
        <v>12385.348867708375</v>
      </c>
      <c r="E81" s="223">
        <v>11522.65668172074</v>
      </c>
      <c r="F81" s="223">
        <v>0</v>
      </c>
      <c r="G81" s="223">
        <v>12358.514238536281</v>
      </c>
      <c r="H81" s="223">
        <v>0</v>
      </c>
      <c r="I81" s="223">
        <v>12000</v>
      </c>
    </row>
    <row r="82" spans="1:9" x14ac:dyDescent="0.2">
      <c r="A82" s="72" t="s">
        <v>118</v>
      </c>
      <c r="B82" s="223">
        <v>17094.717499000923</v>
      </c>
      <c r="C82" s="223">
        <v>16885.395101684575</v>
      </c>
      <c r="D82" s="223">
        <v>16885.395101684575</v>
      </c>
      <c r="E82" s="223">
        <v>0</v>
      </c>
      <c r="F82" s="223">
        <v>0</v>
      </c>
      <c r="G82" s="223">
        <v>0</v>
      </c>
      <c r="H82" s="223">
        <v>0</v>
      </c>
      <c r="I82" s="223">
        <v>33125</v>
      </c>
    </row>
    <row r="83" spans="1:9" x14ac:dyDescent="0.2">
      <c r="A83" s="72" t="s">
        <v>91</v>
      </c>
      <c r="B83" s="223">
        <v>18731.772815473432</v>
      </c>
      <c r="C83" s="223">
        <v>18926.292633138262</v>
      </c>
      <c r="D83" s="223">
        <v>19819.685658812919</v>
      </c>
      <c r="E83" s="223">
        <v>16798.361692822124</v>
      </c>
      <c r="F83" s="223">
        <v>0</v>
      </c>
      <c r="G83" s="223">
        <v>11056.821662781878</v>
      </c>
      <c r="H83" s="223">
        <v>0</v>
      </c>
      <c r="I83" s="223">
        <v>0</v>
      </c>
    </row>
    <row r="84" spans="1:9" x14ac:dyDescent="0.2">
      <c r="A84" s="72" t="s">
        <v>119</v>
      </c>
      <c r="B84" s="223">
        <v>15607.838659544692</v>
      </c>
      <c r="C84" s="223">
        <v>13514.8295319924</v>
      </c>
      <c r="D84" s="223">
        <v>15784.741184967444</v>
      </c>
      <c r="E84" s="223">
        <v>11322.943441699092</v>
      </c>
      <c r="F84" s="223">
        <v>0</v>
      </c>
      <c r="G84" s="223">
        <v>35520.176494699204</v>
      </c>
      <c r="H84" s="223">
        <v>0</v>
      </c>
      <c r="I84" s="223">
        <v>0</v>
      </c>
    </row>
    <row r="85" spans="1:9" x14ac:dyDescent="0.2">
      <c r="A85" s="72" t="s">
        <v>120</v>
      </c>
      <c r="B85" s="223">
        <v>10174.075169645672</v>
      </c>
      <c r="C85" s="223">
        <v>9135.8030124681682</v>
      </c>
      <c r="D85" s="223">
        <v>0</v>
      </c>
      <c r="E85" s="223">
        <v>9135.8030124681682</v>
      </c>
      <c r="F85" s="223">
        <v>0</v>
      </c>
      <c r="G85" s="223">
        <v>13156.03706959386</v>
      </c>
      <c r="H85" s="223">
        <v>0</v>
      </c>
      <c r="I85" s="223">
        <v>11789.453666684516</v>
      </c>
    </row>
    <row r="86" spans="1:9" x14ac:dyDescent="0.2">
      <c r="A86" s="72" t="s">
        <v>92</v>
      </c>
      <c r="B86" s="223">
        <v>8426.7906691279659</v>
      </c>
      <c r="C86" s="223">
        <v>8266.6198999306853</v>
      </c>
      <c r="D86" s="223">
        <v>0</v>
      </c>
      <c r="E86" s="223">
        <v>8266.6198999306853</v>
      </c>
      <c r="F86" s="223">
        <v>0</v>
      </c>
      <c r="G86" s="223">
        <v>8866.5198302085737</v>
      </c>
      <c r="H86" s="223">
        <v>4000</v>
      </c>
      <c r="I86" s="223">
        <v>7527.7399640985968</v>
      </c>
    </row>
    <row r="87" spans="1:9" x14ac:dyDescent="0.2">
      <c r="A87" s="72" t="s">
        <v>121</v>
      </c>
      <c r="B87" s="223">
        <v>7920.2028577887686</v>
      </c>
      <c r="C87" s="223">
        <v>10311.465301257438</v>
      </c>
      <c r="D87" s="223">
        <v>0</v>
      </c>
      <c r="E87" s="223">
        <v>0</v>
      </c>
      <c r="F87" s="223">
        <v>10311.465301257438</v>
      </c>
      <c r="G87" s="223">
        <v>0</v>
      </c>
      <c r="H87" s="223">
        <v>0</v>
      </c>
      <c r="I87" s="223">
        <v>3761.8555604399189</v>
      </c>
    </row>
    <row r="88" spans="1:9" x14ac:dyDescent="0.2">
      <c r="A88" s="72" t="s">
        <v>122</v>
      </c>
      <c r="B88" s="223">
        <v>8000</v>
      </c>
      <c r="C88" s="223">
        <v>8000</v>
      </c>
      <c r="D88" s="223">
        <v>8000</v>
      </c>
      <c r="E88" s="223">
        <v>0</v>
      </c>
      <c r="F88" s="223">
        <v>0</v>
      </c>
      <c r="G88" s="223">
        <v>0</v>
      </c>
      <c r="H88" s="223">
        <v>0</v>
      </c>
      <c r="I88" s="223">
        <v>0</v>
      </c>
    </row>
    <row r="89" spans="1:9" x14ac:dyDescent="0.2">
      <c r="A89" s="72" t="s">
        <v>123</v>
      </c>
      <c r="B89" s="223">
        <v>0</v>
      </c>
      <c r="C89" s="223">
        <v>0</v>
      </c>
      <c r="D89" s="223">
        <v>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</row>
    <row r="90" spans="1:9" x14ac:dyDescent="0.2">
      <c r="A90" s="72" t="s">
        <v>61</v>
      </c>
      <c r="B90" s="223">
        <v>19600</v>
      </c>
      <c r="C90" s="223">
        <v>19600</v>
      </c>
      <c r="D90" s="223">
        <v>0</v>
      </c>
      <c r="E90" s="223">
        <v>19600</v>
      </c>
      <c r="F90" s="223">
        <v>0</v>
      </c>
      <c r="G90" s="223">
        <v>0</v>
      </c>
      <c r="H90" s="223">
        <v>0</v>
      </c>
      <c r="I90" s="223">
        <v>0</v>
      </c>
    </row>
    <row r="91" spans="1:9" x14ac:dyDescent="0.2">
      <c r="A91" s="72" t="s">
        <v>124</v>
      </c>
      <c r="B91" s="223">
        <v>13745.166338719224</v>
      </c>
      <c r="C91" s="223">
        <v>13378.12911611094</v>
      </c>
      <c r="D91" s="223">
        <v>2000</v>
      </c>
      <c r="E91" s="223">
        <v>13668.515123820567</v>
      </c>
      <c r="F91" s="223">
        <v>0</v>
      </c>
      <c r="G91" s="223">
        <v>15000</v>
      </c>
      <c r="H91" s="223">
        <v>0</v>
      </c>
      <c r="I91" s="223">
        <v>0</v>
      </c>
    </row>
    <row r="92" spans="1:9" x14ac:dyDescent="0.2">
      <c r="A92" s="9"/>
      <c r="E92" s="90"/>
      <c r="F92" s="90"/>
      <c r="G92" s="90"/>
      <c r="H92" s="90"/>
    </row>
    <row r="93" spans="1:9" x14ac:dyDescent="0.2">
      <c r="A93" s="16" t="s">
        <v>14</v>
      </c>
    </row>
    <row r="94" spans="1:9" x14ac:dyDescent="0.2">
      <c r="A94" s="72" t="s">
        <v>95</v>
      </c>
      <c r="B94" s="223">
        <v>19986.348731237238</v>
      </c>
      <c r="C94" s="223">
        <v>18772.609047601822</v>
      </c>
      <c r="D94" s="223">
        <v>23364.026043537735</v>
      </c>
      <c r="E94" s="223">
        <v>17613.884267540576</v>
      </c>
      <c r="F94" s="223">
        <v>0</v>
      </c>
      <c r="G94" s="223">
        <v>22370.603982409317</v>
      </c>
      <c r="H94" s="223">
        <v>0</v>
      </c>
      <c r="I94" s="223">
        <v>21666.666666666668</v>
      </c>
    </row>
    <row r="95" spans="1:9" x14ac:dyDescent="0.2">
      <c r="A95" s="72" t="s">
        <v>96</v>
      </c>
      <c r="B95" s="223">
        <v>20461.33020341814</v>
      </c>
      <c r="C95" s="223">
        <v>19813.936658744184</v>
      </c>
      <c r="D95" s="223">
        <v>21601.709152091858</v>
      </c>
      <c r="E95" s="223">
        <v>18220.635413846278</v>
      </c>
      <c r="F95" s="223">
        <v>0</v>
      </c>
      <c r="G95" s="223">
        <v>22597.241334872975</v>
      </c>
      <c r="H95" s="223">
        <v>0</v>
      </c>
      <c r="I95" s="223">
        <v>26761.904761904763</v>
      </c>
    </row>
    <row r="96" spans="1:9" x14ac:dyDescent="0.2">
      <c r="A96" s="72" t="s">
        <v>97</v>
      </c>
      <c r="B96" s="223">
        <v>16206.563830439281</v>
      </c>
      <c r="C96" s="223">
        <v>16431.24643127657</v>
      </c>
      <c r="D96" s="223">
        <v>19429.240959475243</v>
      </c>
      <c r="E96" s="223">
        <v>15554.990591330956</v>
      </c>
      <c r="F96" s="223">
        <v>0</v>
      </c>
      <c r="G96" s="223">
        <v>15810.804030665822</v>
      </c>
      <c r="H96" s="223">
        <v>4000</v>
      </c>
      <c r="I96" s="223">
        <v>13849.445570430737</v>
      </c>
    </row>
    <row r="97" spans="1:9" x14ac:dyDescent="0.2">
      <c r="A97" s="72" t="s">
        <v>98</v>
      </c>
      <c r="B97" s="223">
        <v>14811.444470119353</v>
      </c>
      <c r="C97" s="223">
        <v>14594.532860480471</v>
      </c>
      <c r="D97" s="223">
        <v>13988.414809901895</v>
      </c>
      <c r="E97" s="223">
        <v>14686.287841955371</v>
      </c>
      <c r="F97" s="223">
        <v>0</v>
      </c>
      <c r="G97" s="223">
        <v>21664.75273978827</v>
      </c>
      <c r="H97" s="223">
        <v>0</v>
      </c>
      <c r="I97" s="223">
        <v>0</v>
      </c>
    </row>
    <row r="98" spans="1:9" x14ac:dyDescent="0.2">
      <c r="A98" s="72" t="s">
        <v>99</v>
      </c>
      <c r="B98" s="223">
        <v>10396.404442841711</v>
      </c>
      <c r="C98" s="223">
        <v>10360.711230114117</v>
      </c>
      <c r="D98" s="223">
        <v>13453.554686544032</v>
      </c>
      <c r="E98" s="223">
        <v>10041.931655770079</v>
      </c>
      <c r="F98" s="223">
        <v>0</v>
      </c>
      <c r="G98" s="223">
        <v>10772.555469739526</v>
      </c>
      <c r="H98" s="223">
        <v>0</v>
      </c>
      <c r="I98" s="223">
        <v>5722.0332821918801</v>
      </c>
    </row>
    <row r="99" spans="1:9" x14ac:dyDescent="0.2">
      <c r="A99" s="72" t="s">
        <v>100</v>
      </c>
      <c r="B99" s="223">
        <v>6049.9442529591061</v>
      </c>
      <c r="C99" s="223">
        <v>5451.2532913025307</v>
      </c>
      <c r="D99" s="223">
        <v>6025.352112676057</v>
      </c>
      <c r="E99" s="223">
        <v>5440.4113640700725</v>
      </c>
      <c r="F99" s="223">
        <v>0</v>
      </c>
      <c r="G99" s="223">
        <v>6373.1645504823846</v>
      </c>
      <c r="H99" s="223">
        <v>0</v>
      </c>
      <c r="I99" s="223">
        <v>3555.9489530380006</v>
      </c>
    </row>
    <row r="100" spans="1:9" x14ac:dyDescent="0.2">
      <c r="A100" s="72" t="s">
        <v>101</v>
      </c>
      <c r="B100" s="223">
        <v>9812.5906208341003</v>
      </c>
      <c r="C100" s="223">
        <v>9749.8399389100687</v>
      </c>
      <c r="D100" s="223">
        <v>10819.354793470518</v>
      </c>
      <c r="E100" s="223">
        <v>9708.5601145450237</v>
      </c>
      <c r="F100" s="223">
        <v>0</v>
      </c>
      <c r="G100" s="223">
        <v>11131.960874610784</v>
      </c>
      <c r="H100" s="223">
        <v>4024.7521764581988</v>
      </c>
      <c r="I100" s="223">
        <v>7045.6891551449417</v>
      </c>
    </row>
    <row r="101" spans="1:9" x14ac:dyDescent="0.2">
      <c r="A101" s="72" t="s">
        <v>102</v>
      </c>
      <c r="B101" s="223">
        <v>11951.668312575635</v>
      </c>
      <c r="C101" s="223">
        <v>12637.695533831074</v>
      </c>
      <c r="D101" s="223">
        <v>17289.269996163475</v>
      </c>
      <c r="E101" s="223">
        <v>12408.863130483156</v>
      </c>
      <c r="F101" s="223">
        <v>0</v>
      </c>
      <c r="G101" s="223">
        <v>11558.67367692076</v>
      </c>
      <c r="H101" s="223">
        <v>0</v>
      </c>
      <c r="I101" s="223">
        <v>9549.5688154246764</v>
      </c>
    </row>
    <row r="102" spans="1:9" x14ac:dyDescent="0.2">
      <c r="A102" s="72" t="s">
        <v>103</v>
      </c>
      <c r="B102" s="223">
        <v>5706.529867618372</v>
      </c>
      <c r="C102" s="223">
        <v>5757.5945190892562</v>
      </c>
      <c r="D102" s="223">
        <v>12791.792571807577</v>
      </c>
      <c r="E102" s="223">
        <v>5619.7889149383127</v>
      </c>
      <c r="F102" s="223">
        <v>10311.465301257438</v>
      </c>
      <c r="G102" s="223">
        <v>5996.6910380616137</v>
      </c>
      <c r="H102" s="223">
        <v>7200</v>
      </c>
      <c r="I102" s="223">
        <v>4024.8457587112098</v>
      </c>
    </row>
    <row r="103" spans="1:9" x14ac:dyDescent="0.2">
      <c r="A103" s="72" t="s">
        <v>104</v>
      </c>
      <c r="B103" s="223">
        <v>11615.991759722301</v>
      </c>
      <c r="C103" s="223">
        <v>11615.991759722301</v>
      </c>
      <c r="D103" s="223">
        <v>11615.991759722301</v>
      </c>
      <c r="E103" s="223">
        <v>0</v>
      </c>
      <c r="F103" s="223">
        <v>0</v>
      </c>
      <c r="G103" s="223">
        <v>0</v>
      </c>
      <c r="H103" s="223">
        <v>0</v>
      </c>
      <c r="I103" s="223">
        <v>0</v>
      </c>
    </row>
    <row r="104" spans="1:9" x14ac:dyDescent="0.2">
      <c r="A104" s="72" t="s">
        <v>93</v>
      </c>
      <c r="B104" s="223">
        <v>0</v>
      </c>
      <c r="C104" s="223">
        <v>0</v>
      </c>
      <c r="D104" s="223">
        <v>0</v>
      </c>
      <c r="E104" s="223">
        <v>0</v>
      </c>
      <c r="F104" s="223">
        <v>0</v>
      </c>
      <c r="G104" s="223">
        <v>0</v>
      </c>
      <c r="H104" s="223">
        <v>0</v>
      </c>
      <c r="I104" s="223">
        <v>0</v>
      </c>
    </row>
    <row r="105" spans="1:9" x14ac:dyDescent="0.2">
      <c r="A105" s="72" t="s">
        <v>61</v>
      </c>
      <c r="B105" s="223">
        <v>19600</v>
      </c>
      <c r="C105" s="223">
        <v>19600</v>
      </c>
      <c r="D105" s="223">
        <v>0</v>
      </c>
      <c r="E105" s="223">
        <v>19600</v>
      </c>
      <c r="F105" s="223">
        <v>0</v>
      </c>
      <c r="G105" s="223">
        <v>0</v>
      </c>
      <c r="H105" s="223">
        <v>0</v>
      </c>
      <c r="I105" s="223">
        <v>0</v>
      </c>
    </row>
    <row r="106" spans="1:9" x14ac:dyDescent="0.2">
      <c r="A106" s="196" t="s">
        <v>94</v>
      </c>
      <c r="B106" s="230">
        <v>21453.546480373981</v>
      </c>
      <c r="C106" s="230">
        <v>22154.860304572714</v>
      </c>
      <c r="D106" s="230">
        <v>22154.860304572714</v>
      </c>
      <c r="E106" s="230">
        <v>0</v>
      </c>
      <c r="F106" s="230">
        <v>0</v>
      </c>
      <c r="G106" s="230">
        <v>20024</v>
      </c>
      <c r="H106" s="230">
        <v>0</v>
      </c>
      <c r="I106" s="230">
        <v>0</v>
      </c>
    </row>
    <row r="107" spans="1:9" x14ac:dyDescent="0.2">
      <c r="A107" s="13" t="str">
        <f>A52</f>
        <v>Fuente: Instituto Nacional de Estadística (INE).  LXXXI Encuesta Permanente de Hogares de Propósitos Múltiples,  Junio2024.</v>
      </c>
      <c r="E107" s="90"/>
      <c r="F107" s="90"/>
      <c r="G107" s="90"/>
      <c r="I107" s="93"/>
    </row>
    <row r="108" spans="1:9" x14ac:dyDescent="0.2">
      <c r="A108" s="13" t="str">
        <f>'C01'!$A$44</f>
        <v>(Promedio de salarios mínimos por rama)</v>
      </c>
      <c r="E108" s="90"/>
      <c r="F108" s="90"/>
      <c r="G108" s="90"/>
    </row>
  </sheetData>
  <mergeCells count="22">
    <mergeCell ref="A60:H60"/>
    <mergeCell ref="B61:H61"/>
    <mergeCell ref="H62:H63"/>
    <mergeCell ref="A5:A7"/>
    <mergeCell ref="G6:G7"/>
    <mergeCell ref="B6:B7"/>
    <mergeCell ref="A1:I1"/>
    <mergeCell ref="I62:I63"/>
    <mergeCell ref="C6:F6"/>
    <mergeCell ref="H6:H7"/>
    <mergeCell ref="I6:I7"/>
    <mergeCell ref="B5:I5"/>
    <mergeCell ref="A4:I4"/>
    <mergeCell ref="A3:I3"/>
    <mergeCell ref="A2:I2"/>
    <mergeCell ref="B62:B63"/>
    <mergeCell ref="C62:F62"/>
    <mergeCell ref="A61:A63"/>
    <mergeCell ref="G62:G63"/>
    <mergeCell ref="A57:H57"/>
    <mergeCell ref="A58:H58"/>
    <mergeCell ref="A59:H59"/>
  </mergeCells>
  <phoneticPr fontId="2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K137"/>
  <sheetViews>
    <sheetView topLeftCell="A23" workbookViewId="0">
      <selection activeCell="B115" sqref="B115:B116"/>
    </sheetView>
  </sheetViews>
  <sheetFormatPr baseColWidth="10" defaultColWidth="11.7109375" defaultRowHeight="10.199999999999999" x14ac:dyDescent="0.2"/>
  <cols>
    <col min="1" max="1" width="56.140625" style="90" customWidth="1"/>
    <col min="2" max="7" width="10.28515625" style="90" customWidth="1"/>
    <col min="8" max="8" width="14.7109375" style="90" customWidth="1"/>
    <col min="9" max="9" width="15.42578125" style="90" customWidth="1"/>
    <col min="10" max="16384" width="11.7109375" style="90"/>
  </cols>
  <sheetData>
    <row r="1" spans="1:11" x14ac:dyDescent="0.2">
      <c r="A1" s="285" t="s">
        <v>81</v>
      </c>
      <c r="B1" s="285"/>
      <c r="C1" s="285"/>
      <c r="D1" s="285"/>
      <c r="E1" s="285"/>
      <c r="F1" s="285"/>
      <c r="G1" s="285"/>
      <c r="H1" s="285"/>
    </row>
    <row r="2" spans="1:11" x14ac:dyDescent="0.2">
      <c r="A2" s="285" t="s">
        <v>82</v>
      </c>
      <c r="B2" s="285"/>
      <c r="C2" s="285"/>
      <c r="D2" s="285"/>
      <c r="E2" s="285"/>
      <c r="F2" s="285"/>
      <c r="G2" s="285"/>
      <c r="H2" s="285"/>
    </row>
    <row r="3" spans="1:11" x14ac:dyDescent="0.2">
      <c r="A3" s="293" t="s">
        <v>28</v>
      </c>
      <c r="B3" s="293"/>
      <c r="C3" s="293"/>
      <c r="D3" s="293"/>
      <c r="E3" s="293"/>
      <c r="F3" s="293"/>
      <c r="G3" s="293"/>
      <c r="H3" s="293"/>
    </row>
    <row r="4" spans="1:11" customFormat="1" ht="22.8" x14ac:dyDescent="0.4">
      <c r="A4" s="272" t="s">
        <v>72</v>
      </c>
      <c r="B4" s="272"/>
      <c r="C4" s="272"/>
      <c r="D4" s="272"/>
      <c r="E4" s="272"/>
      <c r="F4" s="272"/>
      <c r="G4" s="272"/>
      <c r="H4" s="272"/>
      <c r="I4" s="186"/>
      <c r="J4" s="186"/>
      <c r="K4" s="186"/>
    </row>
    <row r="5" spans="1:11" ht="12" customHeight="1" x14ac:dyDescent="0.2">
      <c r="A5" s="294" t="s">
        <v>27</v>
      </c>
      <c r="B5" s="296" t="s">
        <v>25</v>
      </c>
      <c r="C5" s="298" t="s">
        <v>6</v>
      </c>
      <c r="D5" s="298"/>
      <c r="E5" s="298"/>
      <c r="F5" s="298"/>
      <c r="G5" s="294" t="s">
        <v>26</v>
      </c>
      <c r="H5" s="294" t="s">
        <v>136</v>
      </c>
      <c r="I5" s="294" t="s">
        <v>108</v>
      </c>
    </row>
    <row r="6" spans="1:11" x14ac:dyDescent="0.2">
      <c r="A6" s="295"/>
      <c r="B6" s="297"/>
      <c r="C6" s="257" t="s">
        <v>0</v>
      </c>
      <c r="D6" s="31" t="s">
        <v>70</v>
      </c>
      <c r="E6" s="31" t="s">
        <v>9</v>
      </c>
      <c r="F6" s="31" t="s">
        <v>71</v>
      </c>
      <c r="G6" s="295"/>
      <c r="H6" s="295"/>
      <c r="I6" s="295"/>
    </row>
    <row r="7" spans="1:11" x14ac:dyDescent="0.2">
      <c r="A7" s="94"/>
      <c r="B7" s="14"/>
      <c r="C7" s="14"/>
      <c r="D7" s="14"/>
      <c r="E7" s="14"/>
      <c r="F7" s="14"/>
      <c r="G7" s="14"/>
    </row>
    <row r="8" spans="1:11" x14ac:dyDescent="0.2">
      <c r="A8" s="27" t="s">
        <v>48</v>
      </c>
      <c r="B8" s="66">
        <v>7.1028703036652967</v>
      </c>
      <c r="C8" s="66">
        <v>7.3282370889434709</v>
      </c>
      <c r="D8" s="66">
        <v>11.076666912603365</v>
      </c>
      <c r="E8" s="66">
        <v>7.0055623421730262</v>
      </c>
      <c r="F8" s="66">
        <v>6.9350957393786645</v>
      </c>
      <c r="G8" s="66">
        <v>6.5403279661557923</v>
      </c>
      <c r="H8" s="66">
        <v>6.5228144627267062</v>
      </c>
      <c r="I8" s="66">
        <v>6.6368182858624554</v>
      </c>
    </row>
    <row r="9" spans="1:11" ht="12.75" customHeight="1" x14ac:dyDescent="0.2">
      <c r="A9" s="95"/>
      <c r="B9" s="66"/>
      <c r="C9" s="66"/>
      <c r="D9" s="66"/>
      <c r="E9" s="66"/>
      <c r="F9" s="66"/>
      <c r="G9" s="66"/>
      <c r="H9" s="66"/>
      <c r="I9" s="66"/>
    </row>
    <row r="10" spans="1:11" ht="12.75" customHeight="1" x14ac:dyDescent="0.2">
      <c r="A10" s="73" t="s">
        <v>10</v>
      </c>
      <c r="B10" s="215"/>
      <c r="C10" s="215"/>
      <c r="D10" s="215"/>
      <c r="E10" s="215"/>
      <c r="F10" s="215"/>
      <c r="G10" s="215"/>
      <c r="H10" s="215"/>
    </row>
    <row r="11" spans="1:11" x14ac:dyDescent="0.2">
      <c r="A11" s="96" t="s">
        <v>45</v>
      </c>
      <c r="B11" s="220">
        <v>8.0962099305503941</v>
      </c>
      <c r="C11" s="220">
        <v>8.2747425136386443</v>
      </c>
      <c r="D11" s="220">
        <v>11.868695360793597</v>
      </c>
      <c r="E11" s="220">
        <v>7.8938006800149072</v>
      </c>
      <c r="F11" s="220">
        <v>6.629245998371684</v>
      </c>
      <c r="G11" s="220">
        <v>7.7494891003625108</v>
      </c>
      <c r="H11" s="220">
        <v>6.5577701573440095</v>
      </c>
      <c r="I11" s="220">
        <v>7.2530066696646456</v>
      </c>
    </row>
    <row r="12" spans="1:11" x14ac:dyDescent="0.2">
      <c r="A12" s="97" t="s">
        <v>42</v>
      </c>
      <c r="B12" s="220">
        <v>9.5352454104701376</v>
      </c>
      <c r="C12" s="220">
        <v>9.9596155703660809</v>
      </c>
      <c r="D12" s="220">
        <v>12.553490470283073</v>
      </c>
      <c r="E12" s="220">
        <v>9.5402114864074132</v>
      </c>
      <c r="F12" s="220">
        <v>7.1052631578947372</v>
      </c>
      <c r="G12" s="220">
        <v>8.5723836664661608</v>
      </c>
      <c r="H12" s="220">
        <v>6</v>
      </c>
      <c r="I12" s="220">
        <v>8.3743560592603163</v>
      </c>
    </row>
    <row r="13" spans="1:11" x14ac:dyDescent="0.2">
      <c r="A13" s="97" t="s">
        <v>43</v>
      </c>
      <c r="B13" s="220">
        <v>8.7715806526266977</v>
      </c>
      <c r="C13" s="220">
        <v>8.8005335943419993</v>
      </c>
      <c r="D13" s="220">
        <v>11.979452054794519</v>
      </c>
      <c r="E13" s="220">
        <v>8.5812238423113314</v>
      </c>
      <c r="F13" s="220">
        <v>0</v>
      </c>
      <c r="G13" s="220">
        <v>8.7388610026646862</v>
      </c>
      <c r="H13" s="220">
        <v>0</v>
      </c>
      <c r="I13" s="220">
        <v>8.2727272727272734</v>
      </c>
    </row>
    <row r="14" spans="1:11" x14ac:dyDescent="0.2">
      <c r="A14" s="97" t="s">
        <v>60</v>
      </c>
      <c r="B14" s="220">
        <v>7.467560707680831</v>
      </c>
      <c r="C14" s="220">
        <v>7.5915891791992944</v>
      </c>
      <c r="D14" s="220">
        <v>11.468716607820314</v>
      </c>
      <c r="E14" s="220">
        <v>7.2232189668158053</v>
      </c>
      <c r="F14" s="220">
        <v>6</v>
      </c>
      <c r="G14" s="220">
        <v>7.2831750561527135</v>
      </c>
      <c r="H14" s="220">
        <v>6.5897672206087234</v>
      </c>
      <c r="I14" s="220">
        <v>6.7020237862987981</v>
      </c>
    </row>
    <row r="15" spans="1:11" x14ac:dyDescent="0.2">
      <c r="A15" s="96" t="s">
        <v>44</v>
      </c>
      <c r="B15" s="220">
        <v>5.8690016217878487</v>
      </c>
      <c r="C15" s="220">
        <v>6.1028610994118146</v>
      </c>
      <c r="D15" s="220">
        <v>9.3472459296666841</v>
      </c>
      <c r="E15" s="220">
        <v>5.9048152890916334</v>
      </c>
      <c r="F15" s="220">
        <v>8</v>
      </c>
      <c r="G15" s="220">
        <v>5.3076676572127139</v>
      </c>
      <c r="H15" s="220">
        <v>6</v>
      </c>
      <c r="I15" s="220">
        <v>5.5809181908705003</v>
      </c>
    </row>
    <row r="16" spans="1:11" x14ac:dyDescent="0.2">
      <c r="A16" s="98"/>
    </row>
    <row r="17" spans="1:9" x14ac:dyDescent="0.2">
      <c r="A17" s="73" t="s">
        <v>156</v>
      </c>
    </row>
    <row r="18" spans="1:9" x14ac:dyDescent="0.2">
      <c r="A18" s="187" t="s">
        <v>30</v>
      </c>
      <c r="B18" s="220">
        <v>0</v>
      </c>
      <c r="C18" s="220">
        <v>0</v>
      </c>
      <c r="D18" s="220">
        <v>0</v>
      </c>
      <c r="E18" s="220">
        <v>0</v>
      </c>
      <c r="F18" s="220">
        <v>0</v>
      </c>
      <c r="G18" s="220">
        <v>0</v>
      </c>
      <c r="H18" s="220">
        <v>0</v>
      </c>
      <c r="I18" s="220">
        <v>0</v>
      </c>
    </row>
    <row r="19" spans="1:9" x14ac:dyDescent="0.2">
      <c r="A19" s="187" t="s">
        <v>138</v>
      </c>
      <c r="B19" s="220">
        <v>2.3433827130224323</v>
      </c>
      <c r="C19" s="220">
        <v>2.3875299313983178</v>
      </c>
      <c r="D19" s="220">
        <v>2.4073482626178522</v>
      </c>
      <c r="E19" s="220">
        <v>2.387075669667539</v>
      </c>
      <c r="F19" s="220">
        <v>0</v>
      </c>
      <c r="G19" s="220">
        <v>2.2695548976961848</v>
      </c>
      <c r="H19" s="220">
        <v>0</v>
      </c>
      <c r="I19" s="220">
        <v>2.3430496520018127</v>
      </c>
    </row>
    <row r="20" spans="1:9" x14ac:dyDescent="0.2">
      <c r="A20" s="187" t="s">
        <v>139</v>
      </c>
      <c r="B20" s="220">
        <v>5.6999209811207079</v>
      </c>
      <c r="C20" s="220">
        <v>5.711966555950716</v>
      </c>
      <c r="D20" s="220">
        <v>5.7518595895697828</v>
      </c>
      <c r="E20" s="220">
        <v>5.7098644091010495</v>
      </c>
      <c r="F20" s="220">
        <v>6</v>
      </c>
      <c r="G20" s="220">
        <v>5.6684882541554149</v>
      </c>
      <c r="H20" s="220">
        <v>5.6070412675447869</v>
      </c>
      <c r="I20" s="220">
        <v>5.700831977776053</v>
      </c>
    </row>
    <row r="21" spans="1:9" ht="12.75" customHeight="1" x14ac:dyDescent="0.2">
      <c r="A21" s="187" t="s">
        <v>140</v>
      </c>
      <c r="B21" s="220">
        <v>8.4109715284282789</v>
      </c>
      <c r="C21" s="220">
        <v>8.3854244585226088</v>
      </c>
      <c r="D21" s="220">
        <v>8.1669676531595332</v>
      </c>
      <c r="E21" s="220">
        <v>8.3954807390378274</v>
      </c>
      <c r="F21" s="220">
        <v>9</v>
      </c>
      <c r="G21" s="220">
        <v>8.5399873373690784</v>
      </c>
      <c r="H21" s="220">
        <v>9</v>
      </c>
      <c r="I21" s="220">
        <v>8.3386736458961614</v>
      </c>
    </row>
    <row r="22" spans="1:9" x14ac:dyDescent="0.2">
      <c r="A22" s="187" t="s">
        <v>141</v>
      </c>
      <c r="B22" s="220">
        <v>8.5822268117538627</v>
      </c>
      <c r="C22" s="220">
        <v>8.6011038197938916</v>
      </c>
      <c r="D22" s="220">
        <v>8.9784766342287874</v>
      </c>
      <c r="E22" s="220">
        <v>8.5607446344800859</v>
      </c>
      <c r="F22" s="220">
        <v>8</v>
      </c>
      <c r="G22" s="220">
        <v>8.5102541613143554</v>
      </c>
      <c r="H22" s="220">
        <v>0</v>
      </c>
      <c r="I22" s="220">
        <v>8.5707910369715208</v>
      </c>
    </row>
    <row r="23" spans="1:9" ht="12.75" customHeight="1" x14ac:dyDescent="0.2">
      <c r="A23" s="187" t="s">
        <v>33</v>
      </c>
      <c r="B23" s="220">
        <v>15.654969833331378</v>
      </c>
      <c r="C23" s="220">
        <v>15.549192271692064</v>
      </c>
      <c r="D23" s="220">
        <v>16.203321609548041</v>
      </c>
      <c r="E23" s="220">
        <v>15.224950217687581</v>
      </c>
      <c r="F23" s="220">
        <v>0</v>
      </c>
      <c r="G23" s="220">
        <v>16.141579080738172</v>
      </c>
      <c r="H23" s="220">
        <v>0</v>
      </c>
      <c r="I23" s="220">
        <v>14.961100902795375</v>
      </c>
    </row>
    <row r="24" spans="1:9" x14ac:dyDescent="0.2">
      <c r="A24" s="187" t="s">
        <v>142</v>
      </c>
      <c r="B24" s="220">
        <v>0</v>
      </c>
      <c r="C24" s="220">
        <v>0</v>
      </c>
      <c r="D24" s="220">
        <v>0</v>
      </c>
      <c r="E24" s="220">
        <v>0</v>
      </c>
      <c r="F24" s="220">
        <v>0</v>
      </c>
      <c r="G24" s="220">
        <v>0</v>
      </c>
      <c r="H24" s="220">
        <v>0</v>
      </c>
      <c r="I24" s="220">
        <v>0</v>
      </c>
    </row>
    <row r="25" spans="1:9" ht="12.75" customHeight="1" x14ac:dyDescent="0.2">
      <c r="A25" s="96"/>
    </row>
    <row r="26" spans="1:9" x14ac:dyDescent="0.2">
      <c r="A26" s="73" t="s">
        <v>15</v>
      </c>
    </row>
    <row r="27" spans="1:9" x14ac:dyDescent="0.2">
      <c r="A27" s="187" t="s">
        <v>105</v>
      </c>
      <c r="B27" s="220">
        <v>0</v>
      </c>
      <c r="C27" s="220">
        <v>0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>
        <v>0</v>
      </c>
    </row>
    <row r="28" spans="1:9" x14ac:dyDescent="0.2">
      <c r="A28" s="187" t="s">
        <v>34</v>
      </c>
      <c r="B28" s="220">
        <v>6.382405796733555</v>
      </c>
      <c r="C28" s="220">
        <v>6.2732258983565163</v>
      </c>
      <c r="D28" s="220">
        <v>4.8789808917197455</v>
      </c>
      <c r="E28" s="220">
        <v>6.2846797955948048</v>
      </c>
      <c r="F28" s="220">
        <v>0</v>
      </c>
      <c r="G28" s="220">
        <v>6.6539739893372065</v>
      </c>
      <c r="H28" s="220">
        <v>6.8439678156381607</v>
      </c>
      <c r="I28" s="220">
        <v>7.4137587605795678</v>
      </c>
    </row>
    <row r="29" spans="1:9" x14ac:dyDescent="0.2">
      <c r="A29" s="187" t="s">
        <v>35</v>
      </c>
      <c r="B29" s="220">
        <v>7.5393176852580854</v>
      </c>
      <c r="C29" s="220">
        <v>7.5843928412081523</v>
      </c>
      <c r="D29" s="220">
        <v>11.198964390042594</v>
      </c>
      <c r="E29" s="220">
        <v>7.3819279502987145</v>
      </c>
      <c r="F29" s="220">
        <v>0</v>
      </c>
      <c r="G29" s="220">
        <v>7.1306705262691992</v>
      </c>
      <c r="H29" s="220">
        <v>0</v>
      </c>
      <c r="I29" s="220">
        <v>7.0846239460988576</v>
      </c>
    </row>
    <row r="30" spans="1:9" x14ac:dyDescent="0.2">
      <c r="A30" s="187" t="s">
        <v>36</v>
      </c>
      <c r="B30" s="220">
        <v>8.1168761968926617</v>
      </c>
      <c r="C30" s="220">
        <v>8.1045752454804632</v>
      </c>
      <c r="D30" s="220">
        <v>10.105376709816843</v>
      </c>
      <c r="E30" s="220">
        <v>7.900007835146865</v>
      </c>
      <c r="F30" s="220">
        <v>0</v>
      </c>
      <c r="G30" s="220">
        <v>8.1976552156336506</v>
      </c>
      <c r="H30" s="220">
        <v>0</v>
      </c>
      <c r="I30" s="220">
        <v>8.1007919232272823</v>
      </c>
    </row>
    <row r="31" spans="1:9" x14ac:dyDescent="0.2">
      <c r="A31" s="187" t="s">
        <v>38</v>
      </c>
      <c r="B31" s="220">
        <v>8.2593626980624819</v>
      </c>
      <c r="C31" s="220">
        <v>8.475054101844659</v>
      </c>
      <c r="D31" s="220">
        <v>12.225869764463518</v>
      </c>
      <c r="E31" s="220">
        <v>8.1362810838726674</v>
      </c>
      <c r="F31" s="220">
        <v>6.8881215994871487</v>
      </c>
      <c r="G31" s="220">
        <v>8.0500459830392419</v>
      </c>
      <c r="H31" s="220">
        <v>6</v>
      </c>
      <c r="I31" s="220">
        <v>6.3506651894458548</v>
      </c>
    </row>
    <row r="32" spans="1:9" x14ac:dyDescent="0.2">
      <c r="A32" s="187" t="s">
        <v>39</v>
      </c>
      <c r="B32" s="220">
        <v>6.9328274212099767</v>
      </c>
      <c r="C32" s="220">
        <v>7.0408081902247828</v>
      </c>
      <c r="D32" s="220">
        <v>10.095495663535131</v>
      </c>
      <c r="E32" s="220">
        <v>6.8017001403998485</v>
      </c>
      <c r="F32" s="220">
        <v>0</v>
      </c>
      <c r="G32" s="220">
        <v>6.6093890325133842</v>
      </c>
      <c r="H32" s="220">
        <v>0</v>
      </c>
      <c r="I32" s="220">
        <v>7.5275884359962753</v>
      </c>
    </row>
    <row r="33" spans="1:9" ht="12.75" customHeight="1" x14ac:dyDescent="0.2">
      <c r="A33" s="187" t="s">
        <v>40</v>
      </c>
      <c r="B33" s="220">
        <v>6.6229564481191145</v>
      </c>
      <c r="C33" s="220">
        <v>6.9255343111165217</v>
      </c>
      <c r="D33" s="220">
        <v>11.674697250073661</v>
      </c>
      <c r="E33" s="220">
        <v>6.3387236407128436</v>
      </c>
      <c r="F33" s="220">
        <v>9</v>
      </c>
      <c r="G33" s="220">
        <v>6.2249032539037383</v>
      </c>
      <c r="H33" s="220">
        <v>6</v>
      </c>
      <c r="I33" s="220">
        <v>6.0274878897523854</v>
      </c>
    </row>
    <row r="34" spans="1:9" x14ac:dyDescent="0.2">
      <c r="A34" s="187" t="s">
        <v>106</v>
      </c>
      <c r="B34" s="220">
        <v>5.8681939559324281</v>
      </c>
      <c r="C34" s="220">
        <v>6.3226612623607235</v>
      </c>
      <c r="D34" s="220">
        <v>11.484621822454397</v>
      </c>
      <c r="E34" s="220">
        <v>5.2243136921724682</v>
      </c>
      <c r="F34" s="220">
        <v>6</v>
      </c>
      <c r="G34" s="220">
        <v>5.4942914316550251</v>
      </c>
      <c r="H34" s="220">
        <v>0</v>
      </c>
      <c r="I34" s="220">
        <v>5.7306300097414526</v>
      </c>
    </row>
    <row r="35" spans="1:9" x14ac:dyDescent="0.2">
      <c r="A35" s="96"/>
      <c r="B35" s="220"/>
      <c r="C35" s="220"/>
      <c r="D35" s="220"/>
      <c r="E35" s="220"/>
      <c r="F35" s="220"/>
      <c r="G35" s="220"/>
      <c r="H35" s="220"/>
    </row>
    <row r="36" spans="1:9" x14ac:dyDescent="0.2">
      <c r="A36" s="28" t="s">
        <v>154</v>
      </c>
    </row>
    <row r="37" spans="1:9" x14ac:dyDescent="0.2">
      <c r="A37" s="231" t="s">
        <v>62</v>
      </c>
      <c r="B37" s="220"/>
      <c r="C37" s="220"/>
      <c r="D37" s="220"/>
      <c r="E37" s="220"/>
      <c r="F37" s="220"/>
      <c r="G37" s="220"/>
      <c r="H37" s="220"/>
    </row>
    <row r="38" spans="1:9" x14ac:dyDescent="0.2">
      <c r="A38" s="229" t="s">
        <v>126</v>
      </c>
      <c r="B38" s="220">
        <v>5.9869540278905138</v>
      </c>
      <c r="C38" s="220">
        <v>6.1963183852760713</v>
      </c>
      <c r="D38" s="220">
        <v>12.852577823645046</v>
      </c>
      <c r="E38" s="220">
        <v>6.0662866383347236</v>
      </c>
      <c r="F38" s="220">
        <v>6.8001457821378839</v>
      </c>
      <c r="G38" s="220">
        <v>5.3842266873874216</v>
      </c>
      <c r="H38" s="220">
        <v>0</v>
      </c>
      <c r="I38" s="220">
        <v>6.3357780995750899</v>
      </c>
    </row>
    <row r="39" spans="1:9" x14ac:dyDescent="0.2">
      <c r="A39" s="229" t="s">
        <v>127</v>
      </c>
      <c r="B39" s="220">
        <v>6.7832429047840845</v>
      </c>
      <c r="C39" s="220">
        <v>6.9923706360648206</v>
      </c>
      <c r="D39" s="220">
        <v>8.3166530067087834</v>
      </c>
      <c r="E39" s="220">
        <v>6.8809736891495703</v>
      </c>
      <c r="F39" s="220">
        <v>9</v>
      </c>
      <c r="G39" s="220">
        <v>6.0629719408729992</v>
      </c>
      <c r="H39" s="220">
        <v>6.6370433372292759</v>
      </c>
      <c r="I39" s="220">
        <v>6.25450093874265</v>
      </c>
    </row>
    <row r="40" spans="1:9" x14ac:dyDescent="0.2">
      <c r="A40" s="229" t="s">
        <v>132</v>
      </c>
      <c r="B40" s="220">
        <v>0</v>
      </c>
      <c r="C40" s="220">
        <v>0</v>
      </c>
      <c r="D40" s="220">
        <v>0</v>
      </c>
      <c r="E40" s="220">
        <v>0</v>
      </c>
      <c r="F40" s="220">
        <v>0</v>
      </c>
      <c r="G40" s="220">
        <v>0</v>
      </c>
      <c r="H40" s="220">
        <v>0</v>
      </c>
      <c r="I40" s="220">
        <v>0</v>
      </c>
    </row>
    <row r="41" spans="1:9" x14ac:dyDescent="0.2">
      <c r="A41" s="231" t="s">
        <v>63</v>
      </c>
      <c r="B41" s="220">
        <v>8.5779451804954707</v>
      </c>
      <c r="C41" s="220">
        <v>8.9305192742949213</v>
      </c>
      <c r="D41" s="220">
        <v>12.59524858709587</v>
      </c>
      <c r="E41" s="220">
        <v>8.2937950662013993</v>
      </c>
      <c r="F41" s="220">
        <v>6</v>
      </c>
      <c r="G41" s="220">
        <v>7.7612414052933243</v>
      </c>
      <c r="H41" s="220">
        <v>6</v>
      </c>
      <c r="I41" s="220">
        <v>7.7016591434009056</v>
      </c>
    </row>
    <row r="42" spans="1:9" x14ac:dyDescent="0.2">
      <c r="A42" s="231" t="s">
        <v>64</v>
      </c>
      <c r="B42" s="220">
        <v>10.517355072150901</v>
      </c>
      <c r="C42" s="220">
        <v>13.102225414462373</v>
      </c>
      <c r="D42" s="220">
        <v>16.210754716260769</v>
      </c>
      <c r="E42" s="220">
        <v>11.967023960766284</v>
      </c>
      <c r="F42" s="220">
        <v>0</v>
      </c>
      <c r="G42" s="220">
        <v>8.4461377405959652</v>
      </c>
      <c r="H42" s="220">
        <v>0</v>
      </c>
      <c r="I42" s="220">
        <v>10.264387757523716</v>
      </c>
    </row>
    <row r="43" spans="1:9" x14ac:dyDescent="0.2">
      <c r="A43" s="231" t="s">
        <v>65</v>
      </c>
      <c r="B43" s="220">
        <v>8.948260904648599</v>
      </c>
      <c r="C43" s="220">
        <v>13.763053228497922</v>
      </c>
      <c r="D43" s="220">
        <v>18.235294117647058</v>
      </c>
      <c r="E43" s="220">
        <v>12.887958838694045</v>
      </c>
      <c r="F43" s="220">
        <v>0</v>
      </c>
      <c r="G43" s="220">
        <v>6.3185229805147509</v>
      </c>
      <c r="H43" s="220">
        <v>0</v>
      </c>
      <c r="I43" s="220">
        <v>13.479545661212491</v>
      </c>
    </row>
    <row r="44" spans="1:9" x14ac:dyDescent="0.2">
      <c r="A44" s="231" t="s">
        <v>66</v>
      </c>
      <c r="B44" s="220">
        <v>9.662749394420608</v>
      </c>
      <c r="C44" s="220">
        <v>5.1610234147029725</v>
      </c>
      <c r="D44" s="220">
        <v>0</v>
      </c>
      <c r="E44" s="220">
        <v>5.1610234147029725</v>
      </c>
      <c r="F44" s="220">
        <v>0</v>
      </c>
      <c r="G44" s="220">
        <v>10.303487366327809</v>
      </c>
      <c r="H44" s="220">
        <v>0</v>
      </c>
      <c r="I44" s="220">
        <v>0</v>
      </c>
    </row>
    <row r="45" spans="1:9" x14ac:dyDescent="0.2">
      <c r="A45" s="231"/>
      <c r="B45" s="220"/>
      <c r="C45" s="220"/>
      <c r="D45" s="220"/>
      <c r="E45" s="220"/>
      <c r="F45" s="220"/>
      <c r="G45" s="220"/>
      <c r="H45" s="220"/>
      <c r="I45" s="220"/>
    </row>
    <row r="46" spans="1:9" x14ac:dyDescent="0.2">
      <c r="A46" s="98"/>
    </row>
    <row r="47" spans="1:9" x14ac:dyDescent="0.2">
      <c r="A47" s="73" t="s">
        <v>12</v>
      </c>
    </row>
    <row r="48" spans="1:9" x14ac:dyDescent="0.2">
      <c r="A48" s="96" t="s">
        <v>31</v>
      </c>
      <c r="B48" s="220">
        <v>5.3183978638355898</v>
      </c>
      <c r="C48" s="220">
        <v>5.5469609059114902</v>
      </c>
      <c r="D48" s="220">
        <v>5.4516129032258069</v>
      </c>
      <c r="E48" s="220">
        <v>5.5473969069574185</v>
      </c>
      <c r="F48" s="220">
        <v>0</v>
      </c>
      <c r="G48" s="220">
        <v>4.9046923140567396</v>
      </c>
      <c r="H48" s="220">
        <v>0</v>
      </c>
      <c r="I48" s="220">
        <v>4.5682097374432038</v>
      </c>
    </row>
    <row r="49" spans="1:11" x14ac:dyDescent="0.2">
      <c r="A49" s="96" t="s">
        <v>32</v>
      </c>
      <c r="B49" s="220">
        <v>7.4943492131873972</v>
      </c>
      <c r="C49" s="220">
        <v>7.6011620529831223</v>
      </c>
      <c r="D49" s="220">
        <v>6</v>
      </c>
      <c r="E49" s="220">
        <v>7.6036383034609472</v>
      </c>
      <c r="F49" s="220">
        <v>0</v>
      </c>
      <c r="G49" s="220">
        <v>7.0531458516052545</v>
      </c>
      <c r="H49" s="220">
        <v>0</v>
      </c>
      <c r="I49" s="220">
        <v>7.5282808024486814</v>
      </c>
    </row>
    <row r="50" spans="1:11" x14ac:dyDescent="0.2">
      <c r="A50" s="96" t="s">
        <v>41</v>
      </c>
      <c r="B50" s="220">
        <v>7.9535559607531896</v>
      </c>
      <c r="C50" s="220">
        <v>8.12297812886038</v>
      </c>
      <c r="D50" s="220">
        <v>11.189979428920106</v>
      </c>
      <c r="E50" s="220">
        <v>7.6488048154654216</v>
      </c>
      <c r="F50" s="220">
        <v>6.9350957393786645</v>
      </c>
      <c r="G50" s="220">
        <v>7.6189613972788823</v>
      </c>
      <c r="H50" s="220">
        <v>6.5228144627267062</v>
      </c>
      <c r="I50" s="220">
        <v>7.2035412715909937</v>
      </c>
    </row>
    <row r="51" spans="1:11" x14ac:dyDescent="0.2">
      <c r="A51" s="262" t="s">
        <v>37</v>
      </c>
      <c r="B51" s="232">
        <v>8.3185635823143649</v>
      </c>
      <c r="C51" s="232">
        <v>8.9967404307300995</v>
      </c>
      <c r="D51" s="232">
        <v>6</v>
      </c>
      <c r="E51" s="232">
        <v>9.073221500767314</v>
      </c>
      <c r="F51" s="232">
        <v>0</v>
      </c>
      <c r="G51" s="232">
        <v>6</v>
      </c>
      <c r="H51" s="232">
        <v>0</v>
      </c>
      <c r="I51" s="232">
        <v>0</v>
      </c>
    </row>
    <row r="52" spans="1:11" x14ac:dyDescent="0.2">
      <c r="A52" s="29" t="str">
        <f>'C01'!A43</f>
        <v>Fuente: Instituto Nacional de Estadística (INE).  LXXXI Encuesta Permanente de Hogares de Propósitos Múltiples,  Junio2024.</v>
      </c>
      <c r="B52" s="95"/>
      <c r="C52" s="95"/>
      <c r="D52" s="95"/>
      <c r="E52" s="95"/>
      <c r="F52" s="95"/>
      <c r="G52" s="95"/>
    </row>
    <row r="53" spans="1:11" x14ac:dyDescent="0.2">
      <c r="A53" s="29" t="str">
        <f>'C01'!A44</f>
        <v>(Promedio de salarios mínimos por rama)</v>
      </c>
      <c r="B53" s="95"/>
      <c r="C53" s="95"/>
      <c r="D53" s="95"/>
      <c r="E53" s="95"/>
      <c r="F53" s="95"/>
      <c r="G53" s="95"/>
    </row>
    <row r="54" spans="1:11" x14ac:dyDescent="0.2">
      <c r="A54" s="29" t="s">
        <v>158</v>
      </c>
      <c r="B54" s="95"/>
      <c r="C54" s="95"/>
      <c r="D54" s="95"/>
      <c r="E54" s="95"/>
      <c r="F54" s="95"/>
      <c r="G54" s="95"/>
    </row>
    <row r="55" spans="1:11" x14ac:dyDescent="0.2">
      <c r="A55" s="29" t="s">
        <v>157</v>
      </c>
      <c r="B55" s="95"/>
      <c r="C55" s="95"/>
      <c r="D55" s="95"/>
      <c r="E55" s="95"/>
      <c r="F55" s="95"/>
      <c r="G55" s="95"/>
    </row>
    <row r="57" spans="1:11" x14ac:dyDescent="0.2">
      <c r="A57" s="293" t="s">
        <v>81</v>
      </c>
      <c r="B57" s="293"/>
      <c r="C57" s="293"/>
      <c r="D57" s="293"/>
      <c r="E57" s="293"/>
      <c r="F57" s="293"/>
      <c r="G57" s="293"/>
      <c r="H57" s="293"/>
    </row>
    <row r="58" spans="1:11" x14ac:dyDescent="0.2">
      <c r="A58" s="293" t="s">
        <v>82</v>
      </c>
      <c r="B58" s="293"/>
      <c r="C58" s="293"/>
      <c r="D58" s="293"/>
      <c r="E58" s="293"/>
      <c r="F58" s="293"/>
      <c r="G58" s="293"/>
      <c r="H58" s="293"/>
    </row>
    <row r="59" spans="1:11" x14ac:dyDescent="0.2">
      <c r="A59" s="293" t="s">
        <v>28</v>
      </c>
      <c r="B59" s="293"/>
      <c r="C59" s="293"/>
      <c r="D59" s="293"/>
      <c r="E59" s="293"/>
      <c r="F59" s="293"/>
      <c r="G59" s="293"/>
      <c r="H59" s="293"/>
    </row>
    <row r="60" spans="1:11" customFormat="1" ht="22.8" x14ac:dyDescent="0.4">
      <c r="A60" s="276" t="s">
        <v>72</v>
      </c>
      <c r="B60" s="276"/>
      <c r="C60" s="276"/>
      <c r="D60" s="276"/>
      <c r="E60" s="276"/>
      <c r="F60" s="276"/>
      <c r="G60" s="276"/>
      <c r="H60" s="276"/>
      <c r="I60" s="186"/>
      <c r="J60" s="186"/>
      <c r="K60" s="186"/>
    </row>
    <row r="61" spans="1:11" ht="10.199999999999999" customHeight="1" x14ac:dyDescent="0.2">
      <c r="A61" s="294" t="s">
        <v>27</v>
      </c>
      <c r="B61" s="296" t="s">
        <v>25</v>
      </c>
      <c r="C61" s="298" t="s">
        <v>6</v>
      </c>
      <c r="D61" s="298"/>
      <c r="E61" s="298"/>
      <c r="F61" s="298"/>
      <c r="G61" s="294" t="s">
        <v>26</v>
      </c>
      <c r="H61" s="294" t="s">
        <v>136</v>
      </c>
      <c r="I61" s="294" t="s">
        <v>108</v>
      </c>
    </row>
    <row r="62" spans="1:11" x14ac:dyDescent="0.2">
      <c r="A62" s="295"/>
      <c r="B62" s="297"/>
      <c r="C62" s="257" t="s">
        <v>0</v>
      </c>
      <c r="D62" s="31" t="s">
        <v>70</v>
      </c>
      <c r="E62" s="31" t="s">
        <v>9</v>
      </c>
      <c r="F62" s="31" t="s">
        <v>71</v>
      </c>
      <c r="G62" s="295"/>
      <c r="H62" s="295"/>
      <c r="I62" s="295"/>
    </row>
    <row r="63" spans="1:11" x14ac:dyDescent="0.2">
      <c r="A63" s="30"/>
      <c r="B63" s="30"/>
      <c r="C63" s="32"/>
      <c r="D63" s="30"/>
      <c r="E63" s="30"/>
      <c r="F63" s="30"/>
      <c r="G63" s="30"/>
    </row>
    <row r="64" spans="1:11" x14ac:dyDescent="0.2">
      <c r="A64" s="74" t="s">
        <v>48</v>
      </c>
      <c r="B64" s="59">
        <f>B8</f>
        <v>7.1028703036652967</v>
      </c>
      <c r="C64" s="59">
        <f t="shared" ref="C64:G64" si="0">C8</f>
        <v>7.3282370889434709</v>
      </c>
      <c r="D64" s="59">
        <f t="shared" si="0"/>
        <v>11.076666912603365</v>
      </c>
      <c r="E64" s="59">
        <f t="shared" si="0"/>
        <v>7.0055623421730262</v>
      </c>
      <c r="F64" s="59">
        <f t="shared" si="0"/>
        <v>6.9350957393786645</v>
      </c>
      <c r="G64" s="59">
        <f t="shared" si="0"/>
        <v>6.5403279661557923</v>
      </c>
      <c r="H64" s="59">
        <f t="shared" ref="H64" si="1">H8</f>
        <v>6.5228144627267062</v>
      </c>
      <c r="I64" s="59">
        <f>I8</f>
        <v>6.6368182858624554</v>
      </c>
    </row>
    <row r="65" spans="1:9" x14ac:dyDescent="0.2">
      <c r="A65" s="33"/>
      <c r="B65" s="214"/>
      <c r="C65" s="214"/>
      <c r="D65" s="214"/>
      <c r="E65" s="214"/>
      <c r="F65" s="214"/>
      <c r="G65" s="214"/>
      <c r="H65" s="214"/>
    </row>
    <row r="66" spans="1:9" x14ac:dyDescent="0.2">
      <c r="A66" s="15" t="s">
        <v>17</v>
      </c>
      <c r="B66" s="59"/>
      <c r="C66" s="59"/>
      <c r="D66" s="59"/>
      <c r="E66" s="59"/>
      <c r="F66" s="59"/>
      <c r="G66" s="59"/>
      <c r="H66" s="59"/>
    </row>
    <row r="67" spans="1:9" x14ac:dyDescent="0.2">
      <c r="A67" s="72" t="s">
        <v>109</v>
      </c>
      <c r="B67" s="220">
        <v>5.2882755880511363</v>
      </c>
      <c r="C67" s="220">
        <v>5.5327969683705591</v>
      </c>
      <c r="D67" s="220">
        <v>5.4516129032258069</v>
      </c>
      <c r="E67" s="220">
        <v>5.5331729500113909</v>
      </c>
      <c r="F67" s="220">
        <v>0</v>
      </c>
      <c r="G67" s="220">
        <v>4.8279186475994456</v>
      </c>
      <c r="H67" s="220">
        <v>0</v>
      </c>
      <c r="I67" s="220">
        <v>4.5850262942553277</v>
      </c>
    </row>
    <row r="68" spans="1:9" x14ac:dyDescent="0.2">
      <c r="A68" s="72" t="s">
        <v>86</v>
      </c>
      <c r="B68" s="220">
        <v>7.1458902500346788</v>
      </c>
      <c r="C68" s="220">
        <v>6.6594091446250987</v>
      </c>
      <c r="D68" s="220">
        <v>0</v>
      </c>
      <c r="E68" s="220">
        <v>6.6594091446250987</v>
      </c>
      <c r="F68" s="220">
        <v>0</v>
      </c>
      <c r="G68" s="220">
        <v>7.9036585699019888</v>
      </c>
      <c r="H68" s="220">
        <v>0</v>
      </c>
      <c r="I68" s="220">
        <v>3</v>
      </c>
    </row>
    <row r="69" spans="1:9" x14ac:dyDescent="0.2">
      <c r="A69" s="72" t="s">
        <v>110</v>
      </c>
      <c r="B69" s="220">
        <v>7.4943492131873972</v>
      </c>
      <c r="C69" s="220">
        <v>7.6011620529831223</v>
      </c>
      <c r="D69" s="220">
        <v>6</v>
      </c>
      <c r="E69" s="220">
        <v>7.6036383034609472</v>
      </c>
      <c r="F69" s="220">
        <v>0</v>
      </c>
      <c r="G69" s="220">
        <v>7.0531458516052545</v>
      </c>
      <c r="H69" s="220">
        <v>0</v>
      </c>
      <c r="I69" s="220">
        <v>7.5282808024486814</v>
      </c>
    </row>
    <row r="70" spans="1:9" x14ac:dyDescent="0.2">
      <c r="A70" s="72" t="s">
        <v>87</v>
      </c>
      <c r="B70" s="220">
        <v>8.6392895882113692</v>
      </c>
      <c r="C70" s="220">
        <v>8.6392895882113692</v>
      </c>
      <c r="D70" s="220">
        <v>7.9705281050074293</v>
      </c>
      <c r="E70" s="220">
        <v>8.8633660384029653</v>
      </c>
      <c r="F70" s="220">
        <v>0</v>
      </c>
      <c r="G70" s="220">
        <v>0</v>
      </c>
      <c r="H70" s="220">
        <v>0</v>
      </c>
      <c r="I70" s="220">
        <v>0</v>
      </c>
    </row>
    <row r="71" spans="1:9" x14ac:dyDescent="0.2">
      <c r="A71" s="72" t="s">
        <v>111</v>
      </c>
      <c r="B71" s="220">
        <v>6.2116539275419864</v>
      </c>
      <c r="C71" s="220">
        <v>7.1710102310921222</v>
      </c>
      <c r="D71" s="220">
        <v>7.4816068084959921</v>
      </c>
      <c r="E71" s="220">
        <v>6.7652256101082964</v>
      </c>
      <c r="F71" s="220">
        <v>0</v>
      </c>
      <c r="G71" s="220">
        <v>5.1104756425385496</v>
      </c>
      <c r="H71" s="220">
        <v>0</v>
      </c>
      <c r="I71" s="220">
        <v>2</v>
      </c>
    </row>
    <row r="72" spans="1:9" x14ac:dyDescent="0.2">
      <c r="A72" s="72" t="s">
        <v>112</v>
      </c>
      <c r="B72" s="220">
        <v>6.3059943012039517</v>
      </c>
      <c r="C72" s="220">
        <v>6.2053939653531538</v>
      </c>
      <c r="D72" s="220">
        <v>7.6037718961158038</v>
      </c>
      <c r="E72" s="220">
        <v>6.1934983260073873</v>
      </c>
      <c r="F72" s="220">
        <v>0</v>
      </c>
      <c r="G72" s="220">
        <v>7.093646306265045</v>
      </c>
      <c r="H72" s="220">
        <v>6</v>
      </c>
      <c r="I72" s="220">
        <v>6.7331068979591562</v>
      </c>
    </row>
    <row r="73" spans="1:9" x14ac:dyDescent="0.2">
      <c r="A73" s="72" t="s">
        <v>113</v>
      </c>
      <c r="B73" s="220">
        <v>7.4806013368734394</v>
      </c>
      <c r="C73" s="220">
        <v>7.8094224674992878</v>
      </c>
      <c r="D73" s="220">
        <v>8.2279411048591147</v>
      </c>
      <c r="E73" s="220">
        <v>7.803962831795122</v>
      </c>
      <c r="F73" s="220">
        <v>0</v>
      </c>
      <c r="G73" s="220">
        <v>6.8467588908038941</v>
      </c>
      <c r="H73" s="220">
        <v>6.8439678156381607</v>
      </c>
      <c r="I73" s="220">
        <v>7.9452870972434724</v>
      </c>
    </row>
    <row r="74" spans="1:9" x14ac:dyDescent="0.2">
      <c r="A74" s="72" t="s">
        <v>88</v>
      </c>
      <c r="B74" s="220">
        <v>7.1675166033768276</v>
      </c>
      <c r="C74" s="220">
        <v>7.2138050003027097</v>
      </c>
      <c r="D74" s="220">
        <v>9.7983303746326254</v>
      </c>
      <c r="E74" s="220">
        <v>7.1096188534168752</v>
      </c>
      <c r="F74" s="220">
        <v>0</v>
      </c>
      <c r="G74" s="220">
        <v>7.2865786257026421</v>
      </c>
      <c r="H74" s="220">
        <v>0</v>
      </c>
      <c r="I74" s="220">
        <v>6.8819710900338169</v>
      </c>
    </row>
    <row r="75" spans="1:9" x14ac:dyDescent="0.2">
      <c r="A75" s="72" t="s">
        <v>114</v>
      </c>
      <c r="B75" s="220">
        <v>7.5641741485820582</v>
      </c>
      <c r="C75" s="220">
        <v>7.9388747764835212</v>
      </c>
      <c r="D75" s="220">
        <v>0</v>
      </c>
      <c r="E75" s="220">
        <v>7.9388747764835212</v>
      </c>
      <c r="F75" s="220">
        <v>0</v>
      </c>
      <c r="G75" s="220">
        <v>6.4843741786562443</v>
      </c>
      <c r="H75" s="220">
        <v>0</v>
      </c>
      <c r="I75" s="220">
        <v>6</v>
      </c>
    </row>
    <row r="76" spans="1:9" x14ac:dyDescent="0.2">
      <c r="A76" s="72" t="s">
        <v>115</v>
      </c>
      <c r="B76" s="220">
        <v>10.543695862531118</v>
      </c>
      <c r="C76" s="220">
        <v>10.68384447717226</v>
      </c>
      <c r="D76" s="220">
        <v>10.735782352548721</v>
      </c>
      <c r="E76" s="220">
        <v>10.677680237303635</v>
      </c>
      <c r="F76" s="220">
        <v>0</v>
      </c>
      <c r="G76" s="220">
        <v>9.4769570689417844</v>
      </c>
      <c r="H76" s="220">
        <v>0</v>
      </c>
      <c r="I76" s="220">
        <v>0</v>
      </c>
    </row>
    <row r="77" spans="1:9" x14ac:dyDescent="0.2">
      <c r="A77" s="72" t="s">
        <v>116</v>
      </c>
      <c r="B77" s="220">
        <v>13.098377214703042</v>
      </c>
      <c r="C77" s="220">
        <v>13.098377214703042</v>
      </c>
      <c r="D77" s="220">
        <v>13.770622657769588</v>
      </c>
      <c r="E77" s="220">
        <v>13.062878587730726</v>
      </c>
      <c r="F77" s="220">
        <v>0</v>
      </c>
      <c r="G77" s="220">
        <v>0</v>
      </c>
      <c r="H77" s="220">
        <v>0</v>
      </c>
      <c r="I77" s="220">
        <v>0</v>
      </c>
    </row>
    <row r="78" spans="1:9" x14ac:dyDescent="0.2">
      <c r="A78" s="72" t="s">
        <v>89</v>
      </c>
      <c r="B78" s="220">
        <v>11.252162849819857</v>
      </c>
      <c r="C78" s="220">
        <v>8.9649456086349861</v>
      </c>
      <c r="D78" s="220">
        <v>0</v>
      </c>
      <c r="E78" s="220">
        <v>8.9649456086349861</v>
      </c>
      <c r="F78" s="220">
        <v>0</v>
      </c>
      <c r="G78" s="220">
        <v>17</v>
      </c>
      <c r="H78" s="220">
        <v>0</v>
      </c>
      <c r="I78" s="220">
        <v>0</v>
      </c>
    </row>
    <row r="79" spans="1:9" x14ac:dyDescent="0.2">
      <c r="A79" s="72" t="s">
        <v>117</v>
      </c>
      <c r="B79" s="220">
        <v>13.379342819027082</v>
      </c>
      <c r="C79" s="220">
        <v>11.020423427227112</v>
      </c>
      <c r="D79" s="220">
        <v>0</v>
      </c>
      <c r="E79" s="220">
        <v>11.020423427227112</v>
      </c>
      <c r="F79" s="220">
        <v>0</v>
      </c>
      <c r="G79" s="220">
        <v>16.407856311895916</v>
      </c>
      <c r="H79" s="220">
        <v>0</v>
      </c>
      <c r="I79" s="220">
        <v>11</v>
      </c>
    </row>
    <row r="80" spans="1:9" x14ac:dyDescent="0.2">
      <c r="A80" s="72" t="s">
        <v>90</v>
      </c>
      <c r="B80" s="220">
        <v>8.2852828761739339</v>
      </c>
      <c r="C80" s="220">
        <v>8.2876070280782503</v>
      </c>
      <c r="D80" s="220">
        <v>6.0135006446292731</v>
      </c>
      <c r="E80" s="220">
        <v>8.4023337569786598</v>
      </c>
      <c r="F80" s="220">
        <v>0</v>
      </c>
      <c r="G80" s="220">
        <v>8.7303934085500927</v>
      </c>
      <c r="H80" s="220">
        <v>0</v>
      </c>
      <c r="I80" s="220">
        <v>6</v>
      </c>
    </row>
    <row r="81" spans="1:9" x14ac:dyDescent="0.2">
      <c r="A81" s="72" t="s">
        <v>118</v>
      </c>
      <c r="B81" s="220">
        <v>10.494707229845472</v>
      </c>
      <c r="C81" s="220">
        <v>10.406814921191707</v>
      </c>
      <c r="D81" s="220">
        <v>10.406814921191707</v>
      </c>
      <c r="E81" s="220">
        <v>0</v>
      </c>
      <c r="F81" s="220">
        <v>0</v>
      </c>
      <c r="G81" s="220">
        <v>0</v>
      </c>
      <c r="H81" s="220">
        <v>0</v>
      </c>
      <c r="I81" s="220">
        <v>17.125</v>
      </c>
    </row>
    <row r="82" spans="1:9" x14ac:dyDescent="0.2">
      <c r="A82" s="72" t="s">
        <v>91</v>
      </c>
      <c r="B82" s="220">
        <v>13.81243064467712</v>
      </c>
      <c r="C82" s="220">
        <v>13.802431335259049</v>
      </c>
      <c r="D82" s="220">
        <v>14.034325705754217</v>
      </c>
      <c r="E82" s="220">
        <v>13.289643726714345</v>
      </c>
      <c r="F82" s="220">
        <v>0</v>
      </c>
      <c r="G82" s="220">
        <v>14.187065063017402</v>
      </c>
      <c r="H82" s="220">
        <v>0</v>
      </c>
      <c r="I82" s="220">
        <v>0</v>
      </c>
    </row>
    <row r="83" spans="1:9" x14ac:dyDescent="0.2">
      <c r="A83" s="72" t="s">
        <v>119</v>
      </c>
      <c r="B83" s="220">
        <v>11.619107164693954</v>
      </c>
      <c r="C83" s="220">
        <v>10.99780850290405</v>
      </c>
      <c r="D83" s="220">
        <v>13.024461779507511</v>
      </c>
      <c r="E83" s="220">
        <v>8.7348308371619172</v>
      </c>
      <c r="F83" s="220">
        <v>0</v>
      </c>
      <c r="G83" s="220">
        <v>16.915047729885114</v>
      </c>
      <c r="H83" s="220">
        <v>0</v>
      </c>
      <c r="I83" s="220">
        <v>0</v>
      </c>
    </row>
    <row r="84" spans="1:9" x14ac:dyDescent="0.2">
      <c r="A84" s="72" t="s">
        <v>120</v>
      </c>
      <c r="B84" s="220">
        <v>8.2800999873708676</v>
      </c>
      <c r="C84" s="220">
        <v>9.2369429990248548</v>
      </c>
      <c r="D84" s="220">
        <v>0</v>
      </c>
      <c r="E84" s="220">
        <v>9.2369429990248548</v>
      </c>
      <c r="F84" s="220">
        <v>0</v>
      </c>
      <c r="G84" s="220">
        <v>7.0425090212963486</v>
      </c>
      <c r="H84" s="220">
        <v>0</v>
      </c>
      <c r="I84" s="220">
        <v>3.1966189654908721</v>
      </c>
    </row>
    <row r="85" spans="1:9" x14ac:dyDescent="0.2">
      <c r="A85" s="72" t="s">
        <v>92</v>
      </c>
      <c r="B85" s="220">
        <v>7.9877353024471427</v>
      </c>
      <c r="C85" s="220">
        <v>8.009962175821963</v>
      </c>
      <c r="D85" s="220">
        <v>0</v>
      </c>
      <c r="E85" s="220">
        <v>8.009962175821963</v>
      </c>
      <c r="F85" s="220">
        <v>0</v>
      </c>
      <c r="G85" s="220">
        <v>7.9406264956883845</v>
      </c>
      <c r="H85" s="220">
        <v>6</v>
      </c>
      <c r="I85" s="220">
        <v>8.4686123482522184</v>
      </c>
    </row>
    <row r="86" spans="1:9" x14ac:dyDescent="0.2">
      <c r="A86" s="72" t="s">
        <v>121</v>
      </c>
      <c r="B86" s="220">
        <v>5.3255819727653586</v>
      </c>
      <c r="C86" s="220">
        <v>6.9350957393786645</v>
      </c>
      <c r="D86" s="220">
        <v>0</v>
      </c>
      <c r="E86" s="220">
        <v>0</v>
      </c>
      <c r="F86" s="220">
        <v>6.9350957393786645</v>
      </c>
      <c r="G86" s="220">
        <v>0</v>
      </c>
      <c r="H86" s="220">
        <v>0</v>
      </c>
      <c r="I86" s="220">
        <v>3.4386832343763869</v>
      </c>
    </row>
    <row r="87" spans="1:9" x14ac:dyDescent="0.2">
      <c r="A87" s="72" t="s">
        <v>122</v>
      </c>
      <c r="B87" s="220">
        <v>6</v>
      </c>
      <c r="C87" s="220">
        <v>6</v>
      </c>
      <c r="D87" s="220">
        <v>6</v>
      </c>
      <c r="E87" s="220">
        <v>0</v>
      </c>
      <c r="F87" s="220">
        <v>0</v>
      </c>
      <c r="G87" s="220">
        <v>0</v>
      </c>
      <c r="H87" s="220">
        <v>0</v>
      </c>
      <c r="I87" s="220">
        <v>0</v>
      </c>
    </row>
    <row r="88" spans="1:9" x14ac:dyDescent="0.2">
      <c r="A88" s="72" t="s">
        <v>123</v>
      </c>
      <c r="B88" s="220">
        <v>0</v>
      </c>
      <c r="C88" s="220">
        <v>0</v>
      </c>
      <c r="D88" s="220">
        <v>0</v>
      </c>
      <c r="E88" s="220">
        <v>0</v>
      </c>
      <c r="F88" s="220">
        <v>0</v>
      </c>
      <c r="G88" s="220">
        <v>0</v>
      </c>
      <c r="H88" s="220">
        <v>0</v>
      </c>
      <c r="I88" s="220">
        <v>0</v>
      </c>
    </row>
    <row r="89" spans="1:9" x14ac:dyDescent="0.2">
      <c r="A89" s="72" t="s">
        <v>61</v>
      </c>
      <c r="B89" s="220">
        <v>7</v>
      </c>
      <c r="C89" s="220">
        <v>7</v>
      </c>
      <c r="D89" s="220">
        <v>0</v>
      </c>
      <c r="E89" s="220">
        <v>7</v>
      </c>
      <c r="F89" s="220">
        <v>0</v>
      </c>
      <c r="G89" s="220">
        <v>0</v>
      </c>
      <c r="H89" s="220">
        <v>0</v>
      </c>
      <c r="I89" s="220">
        <v>0</v>
      </c>
    </row>
    <row r="90" spans="1:9" x14ac:dyDescent="0.2">
      <c r="A90" s="72" t="s">
        <v>124</v>
      </c>
      <c r="B90" s="220">
        <v>8.3185635823143649</v>
      </c>
      <c r="C90" s="220">
        <v>8.9967404307300995</v>
      </c>
      <c r="D90" s="220">
        <v>6</v>
      </c>
      <c r="E90" s="220">
        <v>9.073221500767314</v>
      </c>
      <c r="F90" s="220">
        <v>0</v>
      </c>
      <c r="G90" s="220">
        <v>6</v>
      </c>
      <c r="H90" s="220">
        <v>0</v>
      </c>
      <c r="I90" s="220">
        <v>0</v>
      </c>
    </row>
    <row r="91" spans="1:9" x14ac:dyDescent="0.2">
      <c r="A91" s="9"/>
    </row>
    <row r="92" spans="1:9" x14ac:dyDescent="0.2">
      <c r="A92" s="16" t="s">
        <v>14</v>
      </c>
    </row>
    <row r="93" spans="1:9" x14ac:dyDescent="0.2">
      <c r="A93" s="72" t="s">
        <v>95</v>
      </c>
      <c r="B93" s="220">
        <v>11.631800832384247</v>
      </c>
      <c r="C93" s="220">
        <v>12.289347313720802</v>
      </c>
      <c r="D93" s="220">
        <v>13.314679394005204</v>
      </c>
      <c r="E93" s="220">
        <v>12.030586741490282</v>
      </c>
      <c r="F93" s="220">
        <v>0</v>
      </c>
      <c r="G93" s="220">
        <v>10.051992803052375</v>
      </c>
      <c r="H93" s="220">
        <v>0</v>
      </c>
      <c r="I93" s="220">
        <v>16.222222222222221</v>
      </c>
    </row>
    <row r="94" spans="1:9" x14ac:dyDescent="0.2">
      <c r="A94" s="72" t="s">
        <v>96</v>
      </c>
      <c r="B94" s="220">
        <v>15.486035880756534</v>
      </c>
      <c r="C94" s="220">
        <v>15.136656855760252</v>
      </c>
      <c r="D94" s="220">
        <v>16.109219109455783</v>
      </c>
      <c r="E94" s="220">
        <v>14.30506108778409</v>
      </c>
      <c r="F94" s="220">
        <v>0</v>
      </c>
      <c r="G94" s="220">
        <v>17.030389492356278</v>
      </c>
      <c r="H94" s="220">
        <v>0</v>
      </c>
      <c r="I94" s="220">
        <v>16</v>
      </c>
    </row>
    <row r="95" spans="1:9" x14ac:dyDescent="0.2">
      <c r="A95" s="72" t="s">
        <v>97</v>
      </c>
      <c r="B95" s="220">
        <v>10.19585892482173</v>
      </c>
      <c r="C95" s="220">
        <v>10.601032214310258</v>
      </c>
      <c r="D95" s="220">
        <v>12.223177179682926</v>
      </c>
      <c r="E95" s="220">
        <v>10.131795657414765</v>
      </c>
      <c r="F95" s="220">
        <v>0</v>
      </c>
      <c r="G95" s="220">
        <v>8.5679806686000539</v>
      </c>
      <c r="H95" s="220">
        <v>6</v>
      </c>
      <c r="I95" s="220">
        <v>5.7747530032449044</v>
      </c>
    </row>
    <row r="96" spans="1:9" x14ac:dyDescent="0.2">
      <c r="A96" s="72" t="s">
        <v>98</v>
      </c>
      <c r="B96" s="220">
        <v>9.720500440714833</v>
      </c>
      <c r="C96" s="220">
        <v>9.7267877247630601</v>
      </c>
      <c r="D96" s="220">
        <v>10.87914681263743</v>
      </c>
      <c r="E96" s="220">
        <v>9.5523420261744612</v>
      </c>
      <c r="F96" s="220">
        <v>0</v>
      </c>
      <c r="G96" s="220">
        <v>9.5218541080763028</v>
      </c>
      <c r="H96" s="220">
        <v>0</v>
      </c>
      <c r="I96" s="220">
        <v>0</v>
      </c>
    </row>
    <row r="97" spans="1:9" x14ac:dyDescent="0.2">
      <c r="A97" s="72" t="s">
        <v>99</v>
      </c>
      <c r="B97" s="220">
        <v>7.2945753833642346</v>
      </c>
      <c r="C97" s="220">
        <v>7.5765919795900194</v>
      </c>
      <c r="D97" s="220">
        <v>7.7013981655849539</v>
      </c>
      <c r="E97" s="220">
        <v>7.5636618287784065</v>
      </c>
      <c r="F97" s="220">
        <v>0</v>
      </c>
      <c r="G97" s="220">
        <v>6.7183746204625239</v>
      </c>
      <c r="H97" s="220">
        <v>0</v>
      </c>
      <c r="I97" s="220">
        <v>9.415427619490389</v>
      </c>
    </row>
    <row r="98" spans="1:9" x14ac:dyDescent="0.2">
      <c r="A98" s="72" t="s">
        <v>100</v>
      </c>
      <c r="B98" s="220">
        <v>5.0647315355125446</v>
      </c>
      <c r="C98" s="220">
        <v>5.9750832324066563</v>
      </c>
      <c r="D98" s="220">
        <v>7.7647058823529411</v>
      </c>
      <c r="E98" s="220">
        <v>5.9446696062087234</v>
      </c>
      <c r="F98" s="220">
        <v>0</v>
      </c>
      <c r="G98" s="220">
        <v>4.7371831626823049</v>
      </c>
      <c r="H98" s="220">
        <v>0</v>
      </c>
      <c r="I98" s="220">
        <v>4.6834509769018648</v>
      </c>
    </row>
    <row r="99" spans="1:9" x14ac:dyDescent="0.2">
      <c r="A99" s="72" t="s">
        <v>101</v>
      </c>
      <c r="B99" s="220">
        <v>6.8349357303780076</v>
      </c>
      <c r="C99" s="220">
        <v>6.7102798138534308</v>
      </c>
      <c r="D99" s="220">
        <v>8.0626172332537696</v>
      </c>
      <c r="E99" s="220">
        <v>6.6556262893998168</v>
      </c>
      <c r="F99" s="220">
        <v>0</v>
      </c>
      <c r="G99" s="220">
        <v>7.2830425241191001</v>
      </c>
      <c r="H99" s="220">
        <v>6.6545137306524555</v>
      </c>
      <c r="I99" s="220">
        <v>6.5409957684933397</v>
      </c>
    </row>
    <row r="100" spans="1:9" x14ac:dyDescent="0.2">
      <c r="A100" s="72" t="s">
        <v>102</v>
      </c>
      <c r="B100" s="220">
        <v>7.1112236701632368</v>
      </c>
      <c r="C100" s="220">
        <v>7.3010584002209828</v>
      </c>
      <c r="D100" s="220">
        <v>7.6078575270816264</v>
      </c>
      <c r="E100" s="220">
        <v>7.2856339842944449</v>
      </c>
      <c r="F100" s="220">
        <v>0</v>
      </c>
      <c r="G100" s="220">
        <v>6.8939831020491811</v>
      </c>
      <c r="H100" s="220">
        <v>0</v>
      </c>
      <c r="I100" s="220">
        <v>6.5836421169143273</v>
      </c>
    </row>
    <row r="101" spans="1:9" x14ac:dyDescent="0.2">
      <c r="A101" s="72" t="s">
        <v>103</v>
      </c>
      <c r="B101" s="220">
        <v>5.7437800890459929</v>
      </c>
      <c r="C101" s="220">
        <v>5.7620268899698202</v>
      </c>
      <c r="D101" s="220">
        <v>5.4550491989368224</v>
      </c>
      <c r="E101" s="220">
        <v>5.7633807068707483</v>
      </c>
      <c r="F101" s="220">
        <v>6.9350957393786645</v>
      </c>
      <c r="G101" s="220">
        <v>5.5697612099238754</v>
      </c>
      <c r="H101" s="220">
        <v>6</v>
      </c>
      <c r="I101" s="220">
        <v>5.5240066976356479</v>
      </c>
    </row>
    <row r="102" spans="1:9" x14ac:dyDescent="0.2">
      <c r="A102" s="72" t="s">
        <v>104</v>
      </c>
      <c r="B102" s="220">
        <v>7.9670213626780972</v>
      </c>
      <c r="C102" s="220">
        <v>7.9670213626780972</v>
      </c>
      <c r="D102" s="220">
        <v>7.9670213626780972</v>
      </c>
      <c r="E102" s="220">
        <v>0</v>
      </c>
      <c r="F102" s="220">
        <v>0</v>
      </c>
      <c r="G102" s="220">
        <v>0</v>
      </c>
      <c r="H102" s="220">
        <v>0</v>
      </c>
      <c r="I102" s="220">
        <v>0</v>
      </c>
    </row>
    <row r="103" spans="1:9" x14ac:dyDescent="0.2">
      <c r="A103" s="72" t="s">
        <v>93</v>
      </c>
      <c r="B103" s="220">
        <v>0</v>
      </c>
      <c r="C103" s="220">
        <v>0</v>
      </c>
      <c r="D103" s="220">
        <v>0</v>
      </c>
      <c r="E103" s="220">
        <v>0</v>
      </c>
      <c r="F103" s="220">
        <v>0</v>
      </c>
      <c r="G103" s="220">
        <v>0</v>
      </c>
      <c r="H103" s="220">
        <v>0</v>
      </c>
      <c r="I103" s="220">
        <v>0</v>
      </c>
    </row>
    <row r="104" spans="1:9" x14ac:dyDescent="0.2">
      <c r="A104" s="72" t="s">
        <v>61</v>
      </c>
      <c r="B104" s="220">
        <v>7</v>
      </c>
      <c r="C104" s="220">
        <v>7</v>
      </c>
      <c r="D104" s="220">
        <v>0</v>
      </c>
      <c r="E104" s="220">
        <v>7</v>
      </c>
      <c r="F104" s="220">
        <v>0</v>
      </c>
      <c r="G104" s="220">
        <v>0</v>
      </c>
      <c r="H104" s="220">
        <v>0</v>
      </c>
      <c r="I104" s="220">
        <v>0</v>
      </c>
    </row>
    <row r="105" spans="1:9" x14ac:dyDescent="0.2">
      <c r="A105" s="196" t="s">
        <v>94</v>
      </c>
      <c r="B105" s="232">
        <v>12.171044706923205</v>
      </c>
      <c r="C105" s="232">
        <v>14.217295986245672</v>
      </c>
      <c r="D105" s="232">
        <v>14.217295986245672</v>
      </c>
      <c r="E105" s="232">
        <v>0</v>
      </c>
      <c r="F105" s="232">
        <v>0</v>
      </c>
      <c r="G105" s="232">
        <v>8</v>
      </c>
      <c r="H105" s="232">
        <v>0</v>
      </c>
      <c r="I105" s="232">
        <v>0</v>
      </c>
    </row>
    <row r="106" spans="1:9" x14ac:dyDescent="0.2">
      <c r="A106" s="29" t="str">
        <f>'C01'!A43</f>
        <v>Fuente: Instituto Nacional de Estadística (INE).  LXXXI Encuesta Permanente de Hogares de Propósitos Múltiples,  Junio2024.</v>
      </c>
      <c r="B106" s="95"/>
      <c r="C106" s="95"/>
      <c r="D106" s="95"/>
      <c r="E106" s="95"/>
      <c r="F106" s="95"/>
      <c r="G106" s="95"/>
      <c r="H106" s="95"/>
    </row>
    <row r="107" spans="1:9" x14ac:dyDescent="0.2">
      <c r="A107" s="29" t="str">
        <f>'C01'!A44</f>
        <v>(Promedio de salarios mínimos por rama)</v>
      </c>
      <c r="B107" s="95"/>
      <c r="C107" s="95"/>
      <c r="D107" s="95"/>
      <c r="E107" s="95"/>
      <c r="F107" s="95"/>
      <c r="G107" s="95"/>
      <c r="H107" s="95"/>
    </row>
    <row r="108" spans="1:9" x14ac:dyDescent="0.2">
      <c r="A108" s="29" t="s">
        <v>144</v>
      </c>
      <c r="B108" s="95"/>
      <c r="C108" s="95"/>
      <c r="D108" s="95"/>
      <c r="E108" s="95"/>
      <c r="F108" s="95"/>
      <c r="G108" s="95"/>
      <c r="H108" s="95"/>
    </row>
    <row r="109" spans="1:9" x14ac:dyDescent="0.2">
      <c r="A109" s="95"/>
      <c r="B109" s="95"/>
      <c r="C109" s="95"/>
      <c r="D109" s="95"/>
      <c r="E109" s="95"/>
      <c r="F109" s="95"/>
      <c r="G109" s="95"/>
      <c r="H109" s="95"/>
    </row>
    <row r="110" spans="1:9" x14ac:dyDescent="0.2">
      <c r="A110" s="95"/>
      <c r="B110" s="95"/>
      <c r="C110" s="95"/>
      <c r="D110" s="95"/>
      <c r="E110" s="95"/>
      <c r="F110" s="95"/>
      <c r="G110" s="95"/>
    </row>
    <row r="111" spans="1:9" x14ac:dyDescent="0.2">
      <c r="A111" s="95"/>
      <c r="B111" s="95"/>
      <c r="C111" s="95"/>
      <c r="D111" s="95"/>
      <c r="E111" s="95"/>
      <c r="F111" s="95"/>
      <c r="G111" s="95"/>
    </row>
    <row r="112" spans="1:9" x14ac:dyDescent="0.2">
      <c r="A112" s="95"/>
      <c r="B112" s="95"/>
      <c r="C112" s="95"/>
      <c r="D112" s="95"/>
      <c r="E112" s="95"/>
      <c r="F112" s="95"/>
      <c r="G112" s="95"/>
    </row>
    <row r="113" spans="1:7" x14ac:dyDescent="0.2">
      <c r="A113" s="95"/>
      <c r="B113" s="95"/>
      <c r="C113" s="95"/>
      <c r="D113" s="95"/>
      <c r="E113" s="95"/>
      <c r="F113" s="95"/>
      <c r="G113" s="95"/>
    </row>
    <row r="114" spans="1:7" x14ac:dyDescent="0.2">
      <c r="A114" s="95"/>
      <c r="B114" s="95"/>
      <c r="C114" s="95"/>
      <c r="D114" s="95"/>
      <c r="E114" s="95"/>
      <c r="F114" s="95"/>
      <c r="G114" s="95"/>
    </row>
    <row r="115" spans="1:7" x14ac:dyDescent="0.2">
      <c r="A115" s="95"/>
      <c r="B115" s="95"/>
      <c r="C115" s="95"/>
      <c r="D115" s="95"/>
      <c r="E115" s="95"/>
      <c r="F115" s="95"/>
      <c r="G115" s="95"/>
    </row>
    <row r="116" spans="1:7" x14ac:dyDescent="0.2">
      <c r="A116" s="95"/>
      <c r="B116" s="95"/>
      <c r="C116" s="95"/>
      <c r="D116" s="95"/>
      <c r="E116" s="95"/>
      <c r="F116" s="95"/>
      <c r="G116" s="95"/>
    </row>
    <row r="117" spans="1:7" x14ac:dyDescent="0.2">
      <c r="A117" s="95"/>
      <c r="B117" s="95"/>
      <c r="C117" s="95"/>
      <c r="D117" s="95"/>
      <c r="E117" s="95"/>
      <c r="F117" s="95"/>
      <c r="G117" s="95"/>
    </row>
    <row r="118" spans="1:7" x14ac:dyDescent="0.2">
      <c r="A118" s="95"/>
      <c r="B118" s="95"/>
      <c r="C118" s="95"/>
      <c r="D118" s="95"/>
      <c r="E118" s="95"/>
      <c r="F118" s="95"/>
      <c r="G118" s="95"/>
    </row>
    <row r="119" spans="1:7" x14ac:dyDescent="0.2">
      <c r="A119" s="95"/>
      <c r="B119" s="95"/>
      <c r="C119" s="95"/>
      <c r="D119" s="95"/>
      <c r="E119" s="95"/>
      <c r="F119" s="95"/>
      <c r="G119" s="95"/>
    </row>
    <row r="120" spans="1:7" x14ac:dyDescent="0.2">
      <c r="A120" s="95"/>
      <c r="B120" s="95"/>
      <c r="C120" s="95"/>
      <c r="D120" s="95"/>
      <c r="E120" s="95"/>
      <c r="F120" s="95"/>
      <c r="G120" s="95"/>
    </row>
    <row r="121" spans="1:7" x14ac:dyDescent="0.2">
      <c r="A121" s="95"/>
      <c r="B121" s="95"/>
      <c r="C121" s="95"/>
      <c r="D121" s="95"/>
      <c r="E121" s="95"/>
      <c r="F121" s="95"/>
      <c r="G121" s="95"/>
    </row>
    <row r="122" spans="1:7" x14ac:dyDescent="0.2">
      <c r="A122" s="95"/>
      <c r="B122" s="95"/>
      <c r="C122" s="95"/>
      <c r="D122" s="95"/>
      <c r="E122" s="95"/>
      <c r="F122" s="95"/>
      <c r="G122" s="95"/>
    </row>
    <row r="123" spans="1:7" x14ac:dyDescent="0.2">
      <c r="A123" s="95"/>
      <c r="B123" s="95"/>
      <c r="C123" s="95"/>
      <c r="D123" s="95"/>
      <c r="E123" s="95"/>
      <c r="F123" s="95"/>
      <c r="G123" s="95"/>
    </row>
    <row r="124" spans="1:7" x14ac:dyDescent="0.2">
      <c r="A124" s="95"/>
      <c r="B124" s="95"/>
      <c r="C124" s="95"/>
      <c r="D124" s="95"/>
      <c r="E124" s="95"/>
      <c r="F124" s="95"/>
      <c r="G124" s="95"/>
    </row>
    <row r="125" spans="1:7" x14ac:dyDescent="0.2">
      <c r="A125" s="95"/>
      <c r="B125" s="95"/>
      <c r="C125" s="95"/>
      <c r="D125" s="95"/>
      <c r="E125" s="95"/>
      <c r="F125" s="95"/>
      <c r="G125" s="95"/>
    </row>
    <row r="126" spans="1:7" x14ac:dyDescent="0.2">
      <c r="A126" s="95"/>
      <c r="B126" s="95"/>
      <c r="C126" s="95"/>
      <c r="D126" s="95"/>
      <c r="E126" s="95"/>
      <c r="F126" s="95"/>
      <c r="G126" s="95"/>
    </row>
    <row r="127" spans="1:7" x14ac:dyDescent="0.2">
      <c r="A127" s="95"/>
      <c r="B127" s="95"/>
      <c r="C127" s="95"/>
      <c r="D127" s="95"/>
      <c r="E127" s="95"/>
      <c r="F127" s="95"/>
      <c r="G127" s="95"/>
    </row>
    <row r="128" spans="1:7" x14ac:dyDescent="0.2">
      <c r="A128" s="95"/>
      <c r="B128" s="95"/>
      <c r="C128" s="95"/>
      <c r="D128" s="95"/>
      <c r="E128" s="95"/>
      <c r="F128" s="95"/>
      <c r="G128" s="95"/>
    </row>
    <row r="129" spans="1:7" x14ac:dyDescent="0.2">
      <c r="A129" s="95"/>
      <c r="B129" s="95"/>
      <c r="C129" s="95"/>
      <c r="D129" s="95"/>
      <c r="E129" s="95"/>
      <c r="F129" s="95"/>
      <c r="G129" s="95"/>
    </row>
    <row r="130" spans="1:7" x14ac:dyDescent="0.2">
      <c r="A130" s="95"/>
      <c r="B130" s="95"/>
      <c r="C130" s="95"/>
      <c r="D130" s="95"/>
      <c r="E130" s="95"/>
      <c r="F130" s="95"/>
      <c r="G130" s="95"/>
    </row>
    <row r="131" spans="1:7" x14ac:dyDescent="0.2">
      <c r="A131" s="95"/>
      <c r="B131" s="95"/>
      <c r="C131" s="95"/>
      <c r="D131" s="95"/>
      <c r="E131" s="95"/>
      <c r="F131" s="95"/>
      <c r="G131" s="95"/>
    </row>
    <row r="132" spans="1:7" x14ac:dyDescent="0.2">
      <c r="A132" s="95"/>
      <c r="B132" s="95"/>
      <c r="C132" s="95"/>
      <c r="D132" s="95"/>
      <c r="E132" s="95"/>
      <c r="F132" s="95"/>
      <c r="G132" s="95"/>
    </row>
    <row r="133" spans="1:7" x14ac:dyDescent="0.2">
      <c r="A133" s="95"/>
      <c r="B133" s="95"/>
      <c r="C133" s="95"/>
      <c r="D133" s="95"/>
      <c r="E133" s="95"/>
      <c r="F133" s="95"/>
      <c r="G133" s="95"/>
    </row>
    <row r="134" spans="1:7" x14ac:dyDescent="0.2">
      <c r="A134" s="95"/>
      <c r="B134" s="95"/>
      <c r="C134" s="95"/>
      <c r="D134" s="95"/>
      <c r="E134" s="95"/>
      <c r="F134" s="95"/>
      <c r="G134" s="95"/>
    </row>
    <row r="135" spans="1:7" x14ac:dyDescent="0.2">
      <c r="A135" s="95"/>
      <c r="B135" s="95"/>
      <c r="C135" s="95"/>
      <c r="D135" s="95"/>
      <c r="E135" s="95"/>
      <c r="F135" s="95"/>
      <c r="G135" s="95"/>
    </row>
    <row r="136" spans="1:7" x14ac:dyDescent="0.2">
      <c r="A136" s="95"/>
      <c r="B136" s="95"/>
      <c r="C136" s="95"/>
      <c r="D136" s="95"/>
      <c r="E136" s="95"/>
      <c r="F136" s="95"/>
      <c r="G136" s="95"/>
    </row>
    <row r="137" spans="1:7" x14ac:dyDescent="0.2">
      <c r="A137" s="95"/>
      <c r="B137" s="95"/>
      <c r="C137" s="95"/>
      <c r="D137" s="95"/>
      <c r="E137" s="95"/>
      <c r="F137" s="95"/>
      <c r="G137" s="95"/>
    </row>
  </sheetData>
  <mergeCells count="20">
    <mergeCell ref="A61:A62"/>
    <mergeCell ref="B61:B62"/>
    <mergeCell ref="C61:F61"/>
    <mergeCell ref="G61:G62"/>
    <mergeCell ref="I5:I6"/>
    <mergeCell ref="H61:H62"/>
    <mergeCell ref="A57:H57"/>
    <mergeCell ref="A58:H58"/>
    <mergeCell ref="A59:H59"/>
    <mergeCell ref="A60:H60"/>
    <mergeCell ref="I61:I62"/>
    <mergeCell ref="A1:H1"/>
    <mergeCell ref="A2:H2"/>
    <mergeCell ref="A3:H3"/>
    <mergeCell ref="A4:H4"/>
    <mergeCell ref="H5:H6"/>
    <mergeCell ref="B5:B6"/>
    <mergeCell ref="C5:F5"/>
    <mergeCell ref="G5:G6"/>
    <mergeCell ref="A5:A6"/>
  </mergeCells>
  <phoneticPr fontId="2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/>
  <dimension ref="A1:S54"/>
  <sheetViews>
    <sheetView topLeftCell="A13" workbookViewId="0">
      <selection activeCell="A50" sqref="A50"/>
    </sheetView>
  </sheetViews>
  <sheetFormatPr baseColWidth="10" defaultRowHeight="10.199999999999999" x14ac:dyDescent="0.2"/>
  <cols>
    <col min="1" max="1" width="28.7109375" customWidth="1"/>
    <col min="2" max="2" width="11.7109375" customWidth="1"/>
    <col min="3" max="3" width="7" style="17" customWidth="1"/>
    <col min="4" max="4" width="6.42578125" bestFit="1" customWidth="1"/>
    <col min="5" max="5" width="11.7109375" customWidth="1"/>
    <col min="6" max="6" width="7.28515625" style="17" customWidth="1"/>
    <col min="7" max="7" width="6.42578125" bestFit="1" customWidth="1"/>
    <col min="8" max="8" width="11" bestFit="1" customWidth="1"/>
    <col min="9" max="9" width="6.7109375" style="17" customWidth="1"/>
    <col min="10" max="10" width="6.42578125" bestFit="1" customWidth="1"/>
    <col min="11" max="11" width="11" bestFit="1" customWidth="1"/>
    <col min="12" max="12" width="8.7109375" style="17" bestFit="1" customWidth="1"/>
    <col min="13" max="13" width="6.42578125" bestFit="1" customWidth="1"/>
    <col min="14" max="14" width="10.42578125" bestFit="1" customWidth="1"/>
    <col min="15" max="15" width="8.42578125" style="17" bestFit="1" customWidth="1"/>
    <col min="16" max="16" width="6.140625" customWidth="1"/>
    <col min="17" max="17" width="7.140625" bestFit="1" customWidth="1"/>
    <col min="18" max="18" width="6.7109375" bestFit="1" customWidth="1"/>
  </cols>
  <sheetData>
    <row r="1" spans="1:19" x14ac:dyDescent="0.2">
      <c r="A1" s="263" t="s">
        <v>137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9" x14ac:dyDescent="0.2">
      <c r="A2" s="263" t="s">
        <v>76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</row>
    <row r="3" spans="1:19" ht="22.8" x14ac:dyDescent="0.4">
      <c r="A3" s="276" t="s">
        <v>73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9" ht="13.5" customHeight="1" x14ac:dyDescent="0.2">
      <c r="A4" s="299" t="s">
        <v>27</v>
      </c>
      <c r="B4" s="302" t="s">
        <v>19</v>
      </c>
      <c r="C4" s="268"/>
      <c r="D4" s="268"/>
      <c r="E4" s="303" t="s">
        <v>18</v>
      </c>
      <c r="F4" s="268"/>
      <c r="G4" s="268"/>
      <c r="H4" s="271" t="s">
        <v>130</v>
      </c>
      <c r="I4" s="271"/>
      <c r="J4" s="271"/>
      <c r="K4" s="271"/>
      <c r="L4" s="271"/>
      <c r="M4" s="271"/>
      <c r="N4" s="271"/>
      <c r="O4" s="271"/>
      <c r="P4" s="271"/>
      <c r="Q4" s="299" t="s">
        <v>131</v>
      </c>
      <c r="R4" s="299" t="s">
        <v>20</v>
      </c>
    </row>
    <row r="5" spans="1:19" ht="15.75" customHeight="1" x14ac:dyDescent="0.35">
      <c r="A5" s="300"/>
      <c r="B5" s="269"/>
      <c r="C5" s="269"/>
      <c r="D5" s="269"/>
      <c r="E5" s="269"/>
      <c r="F5" s="269"/>
      <c r="G5" s="269"/>
      <c r="H5" s="302" t="s">
        <v>0</v>
      </c>
      <c r="I5" s="302"/>
      <c r="J5" s="302"/>
      <c r="K5" s="302" t="s">
        <v>21</v>
      </c>
      <c r="L5" s="302"/>
      <c r="M5" s="302"/>
      <c r="N5" s="302" t="s">
        <v>22</v>
      </c>
      <c r="O5" s="302"/>
      <c r="P5" s="302"/>
      <c r="Q5" s="300"/>
      <c r="R5" s="300"/>
    </row>
    <row r="6" spans="1:19" x14ac:dyDescent="0.2">
      <c r="A6" s="301"/>
      <c r="B6" s="99" t="s">
        <v>4</v>
      </c>
      <c r="C6" s="100" t="s">
        <v>55</v>
      </c>
      <c r="D6" s="99" t="s">
        <v>23</v>
      </c>
      <c r="E6" s="99" t="s">
        <v>4</v>
      </c>
      <c r="F6" s="100" t="s">
        <v>55</v>
      </c>
      <c r="G6" s="99" t="s">
        <v>23</v>
      </c>
      <c r="H6" s="99" t="s">
        <v>4</v>
      </c>
      <c r="I6" s="100" t="s">
        <v>55</v>
      </c>
      <c r="J6" s="99" t="s">
        <v>23</v>
      </c>
      <c r="K6" s="99" t="s">
        <v>4</v>
      </c>
      <c r="L6" s="100" t="s">
        <v>55</v>
      </c>
      <c r="M6" s="99" t="s">
        <v>23</v>
      </c>
      <c r="N6" s="99" t="s">
        <v>4</v>
      </c>
      <c r="O6" s="100" t="s">
        <v>55</v>
      </c>
      <c r="P6" s="99" t="s">
        <v>23</v>
      </c>
      <c r="Q6" s="301"/>
      <c r="R6" s="301"/>
    </row>
    <row r="7" spans="1:19" x14ac:dyDescent="0.2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9" ht="12" customHeight="1" x14ac:dyDescent="0.2">
      <c r="A8" s="103" t="s">
        <v>48</v>
      </c>
      <c r="B8" s="104">
        <v>5280924.1047647623</v>
      </c>
      <c r="C8" s="105">
        <f>SUM(C11,C15)</f>
        <v>99.999999999998849</v>
      </c>
      <c r="D8" s="105">
        <v>6.6698003174920935</v>
      </c>
      <c r="E8" s="104">
        <v>3870192.2202325705</v>
      </c>
      <c r="F8" s="105">
        <f>SUM(F11,F15)</f>
        <v>99.999999999999432</v>
      </c>
      <c r="G8" s="105">
        <v>7.4964286348368185</v>
      </c>
      <c r="H8" s="104">
        <v>1583298.2445354764</v>
      </c>
      <c r="I8" s="105">
        <f>SUM(I11,I15)</f>
        <v>99.999999999999702</v>
      </c>
      <c r="J8" s="105">
        <v>8.4620343394744637</v>
      </c>
      <c r="K8" s="104">
        <v>1479772.0850242476</v>
      </c>
      <c r="L8" s="105">
        <f>SUM(L11,L15)</f>
        <v>99.999999999999886</v>
      </c>
      <c r="M8" s="105">
        <v>8.3922228424043741</v>
      </c>
      <c r="N8" s="104">
        <v>103526.15951122732</v>
      </c>
      <c r="O8" s="105">
        <f>SUM(O11,O15)</f>
        <v>100.00000000000003</v>
      </c>
      <c r="P8" s="105">
        <v>9.4360616795283025</v>
      </c>
      <c r="Q8" s="105">
        <f>IF(ISNUMBER(N8/H8*100),N8/H8*100,0)</f>
        <v>6.5386391899651759</v>
      </c>
      <c r="R8" s="105">
        <v>3.2115939312473594</v>
      </c>
      <c r="S8" s="106"/>
    </row>
    <row r="9" spans="1:19" ht="12" customHeight="1" x14ac:dyDescent="0.2">
      <c r="A9" s="107"/>
      <c r="B9" s="108"/>
      <c r="C9" s="105"/>
      <c r="D9" s="233"/>
      <c r="E9" s="108"/>
      <c r="F9" s="105"/>
      <c r="G9" s="233"/>
      <c r="H9" s="108"/>
      <c r="I9" s="105"/>
      <c r="J9" s="233"/>
      <c r="K9" s="108"/>
      <c r="L9" s="105"/>
      <c r="M9" s="233"/>
      <c r="N9" s="108"/>
      <c r="O9" s="105"/>
      <c r="P9" s="233"/>
      <c r="Q9" s="105"/>
      <c r="R9" s="105"/>
    </row>
    <row r="10" spans="1:19" x14ac:dyDescent="0.2">
      <c r="A10" s="103" t="s">
        <v>29</v>
      </c>
      <c r="B10" s="130"/>
      <c r="C10" s="105"/>
      <c r="D10" s="218"/>
      <c r="E10" s="130"/>
      <c r="F10" s="105"/>
      <c r="G10" s="218"/>
      <c r="H10" s="130"/>
      <c r="I10" s="105"/>
      <c r="J10" s="218"/>
      <c r="K10" s="130"/>
      <c r="L10" s="105"/>
      <c r="M10" s="218"/>
      <c r="N10" s="130"/>
      <c r="O10" s="105"/>
      <c r="P10" s="218"/>
      <c r="Q10" s="105"/>
      <c r="R10" s="105"/>
      <c r="S10" s="8"/>
    </row>
    <row r="11" spans="1:19" x14ac:dyDescent="0.2">
      <c r="A11" s="109" t="s">
        <v>45</v>
      </c>
      <c r="B11" s="222">
        <v>3020041.3705314989</v>
      </c>
      <c r="C11" s="110">
        <f>IF(ISNUMBER(B11/B$8*100),B11/B$8*100,0)</f>
        <v>57.187744239812858</v>
      </c>
      <c r="D11" s="234">
        <v>7.4746089848521411</v>
      </c>
      <c r="E11" s="222">
        <v>2292626.9470322719</v>
      </c>
      <c r="F11" s="110">
        <f>IF(ISNUMBER(E11/E$8*100),E11/E$8*100,0)</f>
        <v>59.238064069450836</v>
      </c>
      <c r="G11" s="234">
        <v>8.3555274869528873</v>
      </c>
      <c r="H11" s="222">
        <v>1085118.1524994392</v>
      </c>
      <c r="I11" s="110">
        <f>IF(ISNUMBER(H11/H$8*100),H11/H$8*100,0)</f>
        <v>68.535296887024714</v>
      </c>
      <c r="J11" s="234">
        <v>9.203008960946395</v>
      </c>
      <c r="K11" s="222">
        <v>1014144.0994978959</v>
      </c>
      <c r="L11" s="110">
        <f>IF(ISNUMBER(K11/K$8*100),K11/K$8*100,0)</f>
        <v>68.533803939224754</v>
      </c>
      <c r="M11" s="234">
        <v>9.1278632948960965</v>
      </c>
      <c r="N11" s="222">
        <v>70974.053001544278</v>
      </c>
      <c r="O11" s="110">
        <f>IF(ISNUMBER(N11/N$8*100),N11/N$8*100,0)</f>
        <v>68.556636638150579</v>
      </c>
      <c r="P11" s="234">
        <v>10.264938089702893</v>
      </c>
      <c r="Q11" s="111">
        <f>IF(ISNUMBER(N11/H11*100),N11/H11*100,0)</f>
        <v>6.540675118010336</v>
      </c>
      <c r="R11" s="234">
        <v>3.2469241848993002</v>
      </c>
      <c r="S11" s="8"/>
    </row>
    <row r="12" spans="1:19" x14ac:dyDescent="0.2">
      <c r="A12" s="113" t="s">
        <v>42</v>
      </c>
      <c r="B12" s="222">
        <v>632425.36545940989</v>
      </c>
      <c r="C12" s="110">
        <f>IF(ISNUMBER(B12/B$8*100),B12/B$8*100,0)</f>
        <v>11.975657156079905</v>
      </c>
      <c r="D12" s="234">
        <v>8.6535649709538838</v>
      </c>
      <c r="E12" s="222">
        <v>506526.55149052024</v>
      </c>
      <c r="F12" s="110">
        <f>IF(ISNUMBER(E12/E$8*100),E12/E$8*100,0)</f>
        <v>13.087891315643274</v>
      </c>
      <c r="G12" s="234">
        <v>9.596065648010299</v>
      </c>
      <c r="H12" s="222">
        <v>253630.51943370857</v>
      </c>
      <c r="I12" s="110">
        <f>IF(ISNUMBER(H12/H$8*100),H12/H$8*100,0)</f>
        <v>16.019124653809062</v>
      </c>
      <c r="J12" s="234">
        <v>10.39254780329374</v>
      </c>
      <c r="K12" s="222">
        <v>232508.50509050998</v>
      </c>
      <c r="L12" s="110">
        <f>IF(ISNUMBER(K12/K$8*100),K12/K$8*100,0)</f>
        <v>15.712453792281131</v>
      </c>
      <c r="M12" s="234">
        <v>10.316961246967788</v>
      </c>
      <c r="N12" s="222">
        <v>21122.014343198611</v>
      </c>
      <c r="O12" s="110">
        <f>IF(ISNUMBER(N12/N$8*100),N12/N$8*100,0)</f>
        <v>20.40258659542755</v>
      </c>
      <c r="P12" s="234">
        <v>11.199917046868517</v>
      </c>
      <c r="Q12" s="111">
        <f>IF(ISNUMBER(N12/H12*100),N12/H12*100,0)</f>
        <v>8.3278677938122794</v>
      </c>
      <c r="R12" s="234">
        <v>4.1981535216849304</v>
      </c>
      <c r="S12" s="8"/>
    </row>
    <row r="13" spans="1:19" x14ac:dyDescent="0.2">
      <c r="A13" s="113" t="s">
        <v>43</v>
      </c>
      <c r="B13" s="222">
        <v>362131.9198708011</v>
      </c>
      <c r="C13" s="110">
        <f t="shared" ref="C13:C15" si="0">IF(ISNUMBER(B13/B$8*100),B13/B$8*100,0)</f>
        <v>6.8573589145896685</v>
      </c>
      <c r="D13" s="234">
        <v>7.815010917809591</v>
      </c>
      <c r="E13" s="222">
        <v>284778.29565112927</v>
      </c>
      <c r="F13" s="110">
        <f t="shared" ref="F13:F15" si="1">IF(ISNUMBER(E13/E$8*100),E13/E$8*100,0)</f>
        <v>7.3582468116794502</v>
      </c>
      <c r="G13" s="234">
        <v>8.5721505496970885</v>
      </c>
      <c r="H13" s="222">
        <v>142023.65244197784</v>
      </c>
      <c r="I13" s="110">
        <f t="shared" ref="I13:I15" si="2">IF(ISNUMBER(H13/H$8*100),H13/H$8*100,0)</f>
        <v>8.9701136808653583</v>
      </c>
      <c r="J13" s="234">
        <v>9.3283856964328784</v>
      </c>
      <c r="K13" s="222">
        <v>133005.58246100188</v>
      </c>
      <c r="L13" s="110">
        <f t="shared" ref="L13:L15" si="3">IF(ISNUMBER(K13/K$8*100),K13/K$8*100,0)</f>
        <v>8.9882478394517378</v>
      </c>
      <c r="M13" s="234">
        <v>9.251375350435767</v>
      </c>
      <c r="N13" s="222">
        <v>9018.0699809758953</v>
      </c>
      <c r="O13" s="110">
        <f t="shared" ref="O13:O15" si="4">IF(ISNUMBER(N13/N$8*100),N13/N$8*100,0)</f>
        <v>8.7109094199499353</v>
      </c>
      <c r="P13" s="234">
        <v>10.427901524032828</v>
      </c>
      <c r="Q13" s="111">
        <f t="shared" ref="Q13:Q15" si="5">IF(ISNUMBER(N13/H13*100),N13/H13*100,0)</f>
        <v>6.3496958611595531</v>
      </c>
      <c r="R13" s="234">
        <v>3.2684642438452527</v>
      </c>
      <c r="S13" s="8"/>
    </row>
    <row r="14" spans="1:19" x14ac:dyDescent="0.2">
      <c r="A14" s="113" t="s">
        <v>60</v>
      </c>
      <c r="B14" s="222">
        <v>2025484.0852012031</v>
      </c>
      <c r="C14" s="110">
        <f t="shared" si="0"/>
        <v>38.35472816914168</v>
      </c>
      <c r="D14" s="234">
        <v>7.0219282995461496</v>
      </c>
      <c r="E14" s="222">
        <v>1501322.0998905706</v>
      </c>
      <c r="F14" s="110">
        <f t="shared" si="1"/>
        <v>38.791925942126767</v>
      </c>
      <c r="G14" s="234">
        <v>7.8833008061980943</v>
      </c>
      <c r="H14" s="222">
        <v>689463.98062373919</v>
      </c>
      <c r="I14" s="110">
        <f t="shared" si="2"/>
        <v>43.546058552349429</v>
      </c>
      <c r="J14" s="234">
        <v>8.7325888080023493</v>
      </c>
      <c r="K14" s="222">
        <v>648630.01194636873</v>
      </c>
      <c r="L14" s="110">
        <f t="shared" si="3"/>
        <v>43.833102307490833</v>
      </c>
      <c r="M14" s="234">
        <v>8.6707622355318925</v>
      </c>
      <c r="N14" s="222">
        <v>40833.968677369805</v>
      </c>
      <c r="O14" s="110">
        <f t="shared" si="4"/>
        <v>39.443140622773122</v>
      </c>
      <c r="P14" s="234">
        <v>9.7198816134140795</v>
      </c>
      <c r="Q14" s="111">
        <f t="shared" si="5"/>
        <v>5.9225673602888484</v>
      </c>
      <c r="R14" s="234">
        <v>2.7751676518799178</v>
      </c>
      <c r="S14" s="8"/>
    </row>
    <row r="15" spans="1:19" x14ac:dyDescent="0.2">
      <c r="A15" s="109" t="s">
        <v>44</v>
      </c>
      <c r="B15" s="222">
        <v>2260882.7342332024</v>
      </c>
      <c r="C15" s="110">
        <f t="shared" si="0"/>
        <v>42.812255760185991</v>
      </c>
      <c r="D15" s="234">
        <v>5.4893291555806778</v>
      </c>
      <c r="E15" s="222">
        <v>1577565.2732002763</v>
      </c>
      <c r="F15" s="110">
        <f t="shared" si="1"/>
        <v>40.761935930548589</v>
      </c>
      <c r="G15" s="234">
        <v>6.1238982618905871</v>
      </c>
      <c r="H15" s="222">
        <v>498180.09203603241</v>
      </c>
      <c r="I15" s="110">
        <f t="shared" si="2"/>
        <v>31.464703112974991</v>
      </c>
      <c r="J15" s="234">
        <v>6.7740349219705038</v>
      </c>
      <c r="K15" s="222">
        <v>465627.9855263498</v>
      </c>
      <c r="L15" s="110">
        <f t="shared" si="3"/>
        <v>31.466196060775133</v>
      </c>
      <c r="M15" s="234">
        <v>6.7116988984025099</v>
      </c>
      <c r="N15" s="222">
        <v>32552.106509683061</v>
      </c>
      <c r="O15" s="110">
        <f t="shared" si="4"/>
        <v>31.443363361849443</v>
      </c>
      <c r="P15" s="234">
        <v>7.6192559587717446</v>
      </c>
      <c r="Q15" s="111">
        <f t="shared" si="5"/>
        <v>6.5342046039303856</v>
      </c>
      <c r="R15" s="234">
        <v>3.1350169659178935</v>
      </c>
      <c r="S15" s="8"/>
    </row>
    <row r="16" spans="1:19" x14ac:dyDescent="0.2">
      <c r="B16" s="222"/>
      <c r="C16" s="110"/>
      <c r="D16" s="234"/>
      <c r="E16" s="222"/>
      <c r="F16" s="110"/>
      <c r="G16" s="234"/>
      <c r="H16" s="222"/>
      <c r="I16" s="110"/>
      <c r="J16" s="234"/>
      <c r="K16" s="222"/>
      <c r="L16" s="110"/>
      <c r="M16" s="234"/>
      <c r="N16" s="222"/>
      <c r="O16" s="110"/>
      <c r="P16" s="234"/>
      <c r="Q16" s="110"/>
      <c r="R16" s="110"/>
      <c r="S16" s="8"/>
    </row>
    <row r="17" spans="1:19" x14ac:dyDescent="0.2">
      <c r="A17" s="103" t="s">
        <v>47</v>
      </c>
      <c r="B17" s="130"/>
      <c r="C17" s="105"/>
      <c r="D17" s="218"/>
      <c r="E17" s="130"/>
      <c r="F17" s="105"/>
      <c r="G17" s="218"/>
      <c r="H17" s="130"/>
      <c r="I17" s="105"/>
      <c r="J17" s="218"/>
      <c r="K17" s="130"/>
      <c r="L17" s="105"/>
      <c r="M17" s="218"/>
      <c r="N17" s="130"/>
      <c r="O17" s="105"/>
      <c r="P17" s="218"/>
      <c r="Q17" s="105"/>
      <c r="R17" s="105"/>
      <c r="S17" s="8"/>
    </row>
    <row r="18" spans="1:19" x14ac:dyDescent="0.2">
      <c r="A18" s="187" t="s">
        <v>30</v>
      </c>
      <c r="B18" s="222">
        <v>656550.49224702606</v>
      </c>
      <c r="C18" s="110">
        <f>IF(ISNUMBER(B18/B$8*100),B18/B$8*100,0)</f>
        <v>12.432492480902109</v>
      </c>
      <c r="D18" s="234">
        <v>0</v>
      </c>
      <c r="E18" s="222">
        <v>381838.88273391814</v>
      </c>
      <c r="F18" s="110">
        <f>IF(ISNUMBER(E18/E$8*100),E18/E$8*100,0)</f>
        <v>9.8661477519835525</v>
      </c>
      <c r="G18" s="234">
        <v>0</v>
      </c>
      <c r="H18" s="222">
        <v>76059.4054643298</v>
      </c>
      <c r="I18" s="110">
        <f>IF(ISNUMBER(H18/H$8*100),H18/H$8*100,0)</f>
        <v>4.8038583840307894</v>
      </c>
      <c r="J18" s="234">
        <v>0</v>
      </c>
      <c r="K18" s="222">
        <v>73219.336580690826</v>
      </c>
      <c r="L18" s="110">
        <f>IF(ISNUMBER(K18/K$8*100),K18/K$8*100,0)</f>
        <v>4.9480144490961289</v>
      </c>
      <c r="M18" s="234">
        <v>0</v>
      </c>
      <c r="N18" s="222">
        <v>2840.0688836389572</v>
      </c>
      <c r="O18" s="110">
        <f>IF(ISNUMBER(N18/N$8*100),N18/N$8*100,0)</f>
        <v>2.743334532110171</v>
      </c>
      <c r="P18" s="234">
        <v>0</v>
      </c>
      <c r="Q18" s="111">
        <f>IF(ISNUMBER(N18/H18*100),N18/H18*100,0)</f>
        <v>3.7340140463902092</v>
      </c>
      <c r="R18" s="234">
        <v>1.0493679402071079</v>
      </c>
    </row>
    <row r="19" spans="1:19" x14ac:dyDescent="0.2">
      <c r="A19" s="187" t="s">
        <v>138</v>
      </c>
      <c r="B19" s="222">
        <v>813963.40011675796</v>
      </c>
      <c r="C19" s="110">
        <f t="shared" ref="C19:C24" si="6">IF(ISNUMBER(B19/B$8*100),B19/B$8*100,0)</f>
        <v>15.413275857957359</v>
      </c>
      <c r="D19" s="234">
        <v>1.7388347568709173</v>
      </c>
      <c r="E19" s="222">
        <v>452593.1052862542</v>
      </c>
      <c r="F19" s="110">
        <f t="shared" ref="F19:F24" si="7">IF(ISNUMBER(E19/E$8*100),E19/E$8*100,0)</f>
        <v>11.69433143191675</v>
      </c>
      <c r="G19" s="234">
        <v>2.3129164405625242</v>
      </c>
      <c r="H19" s="222">
        <v>132494.21306506175</v>
      </c>
      <c r="I19" s="110">
        <f t="shared" ref="I19:I24" si="8">IF(ISNUMBER(H19/H$8*100),H19/H$8*100,0)</f>
        <v>8.3682410134885359</v>
      </c>
      <c r="J19" s="234">
        <v>2.3213078210651203</v>
      </c>
      <c r="K19" s="222">
        <v>128842.58535636531</v>
      </c>
      <c r="L19" s="110">
        <f t="shared" ref="L19:L24" si="9">IF(ISNUMBER(K19/K$8*100),K19/K$8*100,0)</f>
        <v>8.7069209279112805</v>
      </c>
      <c r="M19" s="234">
        <v>2.3139265752603428</v>
      </c>
      <c r="N19" s="222">
        <v>3651.6277086964747</v>
      </c>
      <c r="O19" s="110">
        <f t="shared" ref="O19:O24" si="10">IF(ISNUMBER(N19/N$8*100),N19/N$8*100,0)</f>
        <v>3.5272512048517153</v>
      </c>
      <c r="P19" s="234">
        <v>2.5817447737076993</v>
      </c>
      <c r="Q19" s="111">
        <f t="shared" ref="Q19:Q24" si="11">IF(ISNUMBER(N19/H19*100),N19/H19*100,0)</f>
        <v>2.7560658116466792</v>
      </c>
      <c r="R19" s="234">
        <v>2.8228803401403053</v>
      </c>
    </row>
    <row r="20" spans="1:19" x14ac:dyDescent="0.2">
      <c r="A20" s="187" t="s">
        <v>139</v>
      </c>
      <c r="B20" s="222">
        <v>1568055.9876508152</v>
      </c>
      <c r="C20" s="110">
        <f t="shared" si="6"/>
        <v>29.69283323416866</v>
      </c>
      <c r="D20" s="234">
        <v>5.3543914365004275</v>
      </c>
      <c r="E20" s="222">
        <v>1209303.2653141643</v>
      </c>
      <c r="F20" s="110">
        <f t="shared" si="7"/>
        <v>31.246594393740317</v>
      </c>
      <c r="G20" s="234">
        <v>5.6773135456823045</v>
      </c>
      <c r="H20" s="222">
        <v>461148.83134449041</v>
      </c>
      <c r="I20" s="110">
        <f t="shared" si="8"/>
        <v>29.125834815776404</v>
      </c>
      <c r="J20" s="234">
        <v>5.7043756133301819</v>
      </c>
      <c r="K20" s="222">
        <v>442023.99308999616</v>
      </c>
      <c r="L20" s="110">
        <f t="shared" si="9"/>
        <v>29.871086065443187</v>
      </c>
      <c r="M20" s="234">
        <v>5.7025753400572254</v>
      </c>
      <c r="N20" s="222">
        <v>19124.838254494138</v>
      </c>
      <c r="O20" s="110">
        <f t="shared" si="10"/>
        <v>18.473435453210321</v>
      </c>
      <c r="P20" s="234">
        <v>5.7459845393862867</v>
      </c>
      <c r="Q20" s="111">
        <f t="shared" si="11"/>
        <v>4.1472160297436336</v>
      </c>
      <c r="R20" s="234">
        <v>3.1522100073190669</v>
      </c>
    </row>
    <row r="21" spans="1:19" x14ac:dyDescent="0.2">
      <c r="A21" s="187" t="s">
        <v>140</v>
      </c>
      <c r="B21" s="222">
        <v>695219.90970974485</v>
      </c>
      <c r="C21" s="110">
        <f t="shared" si="6"/>
        <v>13.164739653851043</v>
      </c>
      <c r="D21" s="234">
        <v>7.9093131750009382</v>
      </c>
      <c r="E21" s="222">
        <v>495373.39557735401</v>
      </c>
      <c r="F21" s="110">
        <f t="shared" si="7"/>
        <v>12.799710386157143</v>
      </c>
      <c r="G21" s="234">
        <v>8.3339097228958803</v>
      </c>
      <c r="H21" s="222">
        <v>198907.55805913004</v>
      </c>
      <c r="I21" s="110">
        <f t="shared" si="8"/>
        <v>12.562861024170937</v>
      </c>
      <c r="J21" s="234">
        <v>8.4418706574806066</v>
      </c>
      <c r="K21" s="222">
        <v>182816.82723196669</v>
      </c>
      <c r="L21" s="110">
        <f t="shared" si="9"/>
        <v>12.354390860736574</v>
      </c>
      <c r="M21" s="234">
        <v>8.4405430126484404</v>
      </c>
      <c r="N21" s="222">
        <v>16090.730827163334</v>
      </c>
      <c r="O21" s="110">
        <f t="shared" si="10"/>
        <v>15.542671439886949</v>
      </c>
      <c r="P21" s="234">
        <v>8.456954858348535</v>
      </c>
      <c r="Q21" s="111">
        <f t="shared" si="11"/>
        <v>8.0895522443546248</v>
      </c>
      <c r="R21" s="234">
        <v>2.2936154157408999</v>
      </c>
    </row>
    <row r="22" spans="1:19" x14ac:dyDescent="0.2">
      <c r="A22" s="187" t="s">
        <v>141</v>
      </c>
      <c r="B22" s="222">
        <v>899814.73651245364</v>
      </c>
      <c r="C22" s="110">
        <f t="shared" si="6"/>
        <v>17.038963610565574</v>
      </c>
      <c r="D22" s="234">
        <v>8.471362598853144</v>
      </c>
      <c r="E22" s="222">
        <v>895728.86563493928</v>
      </c>
      <c r="F22" s="110">
        <f t="shared" si="7"/>
        <v>23.144299163030009</v>
      </c>
      <c r="G22" s="234">
        <v>8.4823577001101462</v>
      </c>
      <c r="H22" s="222">
        <v>431460.65982535534</v>
      </c>
      <c r="I22" s="110">
        <f t="shared" si="8"/>
        <v>27.250750849656974</v>
      </c>
      <c r="J22" s="234">
        <v>8.7250602886281534</v>
      </c>
      <c r="K22" s="222">
        <v>393542.14487095893</v>
      </c>
      <c r="L22" s="110">
        <f t="shared" si="9"/>
        <v>26.59478097024045</v>
      </c>
      <c r="M22" s="234">
        <v>8.7355726747563569</v>
      </c>
      <c r="N22" s="222">
        <v>37918.5149543964</v>
      </c>
      <c r="O22" s="110">
        <f t="shared" si="10"/>
        <v>36.6269889015676</v>
      </c>
      <c r="P22" s="234">
        <v>8.6157282914773266</v>
      </c>
      <c r="Q22" s="111">
        <f t="shared" si="11"/>
        <v>8.7884061016698212</v>
      </c>
      <c r="R22" s="234">
        <v>3.4604674390699324</v>
      </c>
    </row>
    <row r="23" spans="1:19" x14ac:dyDescent="0.2">
      <c r="A23" s="187" t="s">
        <v>33</v>
      </c>
      <c r="B23" s="222">
        <v>412353.48269597034</v>
      </c>
      <c r="C23" s="110">
        <f t="shared" si="6"/>
        <v>7.8083584334022262</v>
      </c>
      <c r="D23" s="234">
        <v>15.378314973566139</v>
      </c>
      <c r="E23" s="222">
        <v>412353.48269597034</v>
      </c>
      <c r="F23" s="110">
        <f t="shared" si="7"/>
        <v>10.654599545218218</v>
      </c>
      <c r="G23" s="234">
        <v>15.378314973566139</v>
      </c>
      <c r="H23" s="222">
        <v>272472.521674524</v>
      </c>
      <c r="I23" s="110">
        <f t="shared" si="8"/>
        <v>17.209172221021735</v>
      </c>
      <c r="J23" s="234">
        <v>15.721051076526876</v>
      </c>
      <c r="K23" s="222">
        <v>249101.9923486193</v>
      </c>
      <c r="L23" s="110">
        <f t="shared" si="9"/>
        <v>16.833808048523736</v>
      </c>
      <c r="M23" s="234">
        <v>15.739291849569012</v>
      </c>
      <c r="N23" s="222">
        <v>23370.529325904838</v>
      </c>
      <c r="O23" s="110">
        <f t="shared" si="10"/>
        <v>22.574515886847252</v>
      </c>
      <c r="P23" s="234">
        <v>15.526824212017713</v>
      </c>
      <c r="Q23" s="111">
        <f t="shared" si="11"/>
        <v>8.5772059443930218</v>
      </c>
      <c r="R23" s="234">
        <v>3.8689205447770547</v>
      </c>
    </row>
    <row r="24" spans="1:19" x14ac:dyDescent="0.2">
      <c r="A24" s="187" t="s">
        <v>142</v>
      </c>
      <c r="B24" s="222">
        <v>24174.461294530982</v>
      </c>
      <c r="C24" s="110">
        <f t="shared" si="6"/>
        <v>0.45776952697955553</v>
      </c>
      <c r="D24" s="234">
        <v>9</v>
      </c>
      <c r="E24" s="222">
        <v>23001.222989893133</v>
      </c>
      <c r="F24" s="110">
        <f t="shared" si="7"/>
        <v>0.59431732795201908</v>
      </c>
      <c r="G24" s="234">
        <v>9</v>
      </c>
      <c r="H24" s="222">
        <v>10755.055102571476</v>
      </c>
      <c r="I24" s="110">
        <f t="shared" si="8"/>
        <v>0.67928169185376053</v>
      </c>
      <c r="J24" s="234">
        <v>0</v>
      </c>
      <c r="K24" s="222">
        <v>10225.205545638255</v>
      </c>
      <c r="L24" s="110">
        <f t="shared" si="9"/>
        <v>0.69099867804782278</v>
      </c>
      <c r="M24" s="234">
        <v>0</v>
      </c>
      <c r="N24" s="222">
        <v>529.84955693322115</v>
      </c>
      <c r="O24" s="110">
        <f t="shared" si="10"/>
        <v>0.51180258152603397</v>
      </c>
      <c r="P24" s="234">
        <v>0</v>
      </c>
      <c r="Q24" s="111">
        <f t="shared" si="11"/>
        <v>4.9265164323196906</v>
      </c>
      <c r="R24" s="234">
        <v>1.5</v>
      </c>
    </row>
    <row r="25" spans="1:19" x14ac:dyDescent="0.2">
      <c r="B25" s="130"/>
      <c r="C25" s="105"/>
      <c r="D25" s="218"/>
      <c r="E25" s="130"/>
      <c r="F25" s="105"/>
      <c r="G25" s="218"/>
      <c r="H25" s="130"/>
      <c r="I25" s="105"/>
      <c r="J25" s="218"/>
      <c r="K25" s="130"/>
      <c r="L25" s="105"/>
      <c r="M25" s="218"/>
      <c r="N25" s="130"/>
      <c r="O25" s="105"/>
      <c r="P25" s="218"/>
      <c r="Q25" s="105"/>
      <c r="R25" s="105"/>
    </row>
    <row r="26" spans="1:19" ht="12" customHeight="1" x14ac:dyDescent="0.2">
      <c r="A26" s="103" t="s">
        <v>15</v>
      </c>
      <c r="B26" s="222"/>
      <c r="C26" s="110"/>
      <c r="D26" s="234"/>
      <c r="E26" s="222"/>
      <c r="F26" s="110"/>
      <c r="G26" s="234"/>
      <c r="H26" s="222"/>
      <c r="I26" s="110"/>
      <c r="J26" s="234"/>
      <c r="K26" s="222"/>
      <c r="L26" s="110"/>
      <c r="M26" s="234"/>
      <c r="N26" s="222"/>
      <c r="O26" s="110"/>
      <c r="P26" s="234"/>
      <c r="Q26" s="111"/>
      <c r="R26" s="110"/>
    </row>
    <row r="27" spans="1:19" x14ac:dyDescent="0.2">
      <c r="A27" s="187" t="s">
        <v>34</v>
      </c>
      <c r="B27" s="222">
        <v>380332.47893466183</v>
      </c>
      <c r="C27" s="110">
        <f>IF(ISNUMBER(B27/B$8*100),B27/B$8*100,0)</f>
        <v>7.2020061525122721</v>
      </c>
      <c r="D27" s="234">
        <v>7.161737489369723</v>
      </c>
      <c r="E27" s="222">
        <v>380332.47893466183</v>
      </c>
      <c r="F27" s="110">
        <f>IF(ISNUMBER(E27/E$8*100),E27/E$8*100,0)</f>
        <v>9.8272245225020516</v>
      </c>
      <c r="G27" s="234">
        <v>7.161737489369723</v>
      </c>
      <c r="H27" s="222">
        <v>67392.524325175604</v>
      </c>
      <c r="I27" s="110">
        <f>IF(ISNUMBER(H27/H$8*100),H27/H$8*100,0)</f>
        <v>4.2564642863573612</v>
      </c>
      <c r="J27" s="234">
        <v>7.1387032161756352</v>
      </c>
      <c r="K27" s="222">
        <v>59609.005940069175</v>
      </c>
      <c r="L27" s="110">
        <f>IF(ISNUMBER(K27/K$8*100),K27/K$8*100,0)</f>
        <v>4.0282558742208208</v>
      </c>
      <c r="M27" s="234">
        <v>7.0626883289536311</v>
      </c>
      <c r="N27" s="222">
        <v>7783.5183851064467</v>
      </c>
      <c r="O27" s="110">
        <f>IF(ISNUMBER(N27/N$8*100),N27/N$8*100,0)</f>
        <v>7.5184073492674388</v>
      </c>
      <c r="P27" s="234">
        <v>7.7547685471097445</v>
      </c>
      <c r="Q27" s="111">
        <f>IF(ISNUMBER(N27/H27*100),N27/H27*100,0)</f>
        <v>11.549527878715745</v>
      </c>
      <c r="R27" s="234">
        <v>2.7190732943052529</v>
      </c>
    </row>
    <row r="28" spans="1:19" x14ac:dyDescent="0.2">
      <c r="A28" s="187" t="s">
        <v>35</v>
      </c>
      <c r="B28" s="222">
        <v>527033.17693326809</v>
      </c>
      <c r="C28" s="110">
        <f t="shared" ref="C28:C33" si="12">IF(ISNUMBER(B28/B$8*100),B28/B$8*100,0)</f>
        <v>9.9799422691522413</v>
      </c>
      <c r="D28" s="234">
        <v>8.6569531442097869</v>
      </c>
      <c r="E28" s="222">
        <v>527033.17693326809</v>
      </c>
      <c r="F28" s="110">
        <f t="shared" ref="F28:F33" si="13">IF(ISNUMBER(E28/E$8*100),E28/E$8*100,0)</f>
        <v>13.617751960175179</v>
      </c>
      <c r="G28" s="234">
        <v>8.6569531442097869</v>
      </c>
      <c r="H28" s="222">
        <v>221908.9088507694</v>
      </c>
      <c r="I28" s="110">
        <f t="shared" ref="I28:I33" si="14">IF(ISNUMBER(H28/H$8*100),H28/H$8*100,0)</f>
        <v>14.015610111149664</v>
      </c>
      <c r="J28" s="234">
        <v>9.1220851394082167</v>
      </c>
      <c r="K28" s="222">
        <v>191815.20629769453</v>
      </c>
      <c r="L28" s="110">
        <f t="shared" ref="L28:L33" si="15">IF(ISNUMBER(K28/K$8*100),K28/K$8*100,0)</f>
        <v>12.962483090397765</v>
      </c>
      <c r="M28" s="234">
        <v>9.0127457258875818</v>
      </c>
      <c r="N28" s="222">
        <v>30093.702553074829</v>
      </c>
      <c r="O28" s="110">
        <f t="shared" ref="O28:O33" si="16">IF(ISNUMBER(N28/N$8*100),N28/N$8*100,0)</f>
        <v>29.068694033618808</v>
      </c>
      <c r="P28" s="234">
        <v>9.8121126454978569</v>
      </c>
      <c r="Q28" s="111">
        <f t="shared" ref="Q28:Q33" si="17">IF(ISNUMBER(N28/H28*100),N28/H28*100,0)</f>
        <v>13.561286344439836</v>
      </c>
      <c r="R28" s="234">
        <v>3.7063601470633301</v>
      </c>
    </row>
    <row r="29" spans="1:19" x14ac:dyDescent="0.2">
      <c r="A29" s="187" t="s">
        <v>36</v>
      </c>
      <c r="B29" s="222">
        <v>400338.70778642234</v>
      </c>
      <c r="C29" s="110">
        <f t="shared" si="12"/>
        <v>7.580845697540191</v>
      </c>
      <c r="D29" s="234">
        <v>8.838430208093893</v>
      </c>
      <c r="E29" s="222">
        <v>400338.70778642234</v>
      </c>
      <c r="F29" s="110">
        <f t="shared" si="13"/>
        <v>10.344155664763464</v>
      </c>
      <c r="G29" s="234">
        <v>8.838430208093893</v>
      </c>
      <c r="H29" s="222">
        <v>210739.84014258414</v>
      </c>
      <c r="I29" s="110">
        <f t="shared" si="14"/>
        <v>13.310179612080164</v>
      </c>
      <c r="J29" s="234">
        <v>9.6875440821368883</v>
      </c>
      <c r="K29" s="222">
        <v>188182.81841196949</v>
      </c>
      <c r="L29" s="110">
        <f t="shared" si="15"/>
        <v>12.71701367504077</v>
      </c>
      <c r="M29" s="234">
        <v>9.5735923689467572</v>
      </c>
      <c r="N29" s="222">
        <v>22557.021730614437</v>
      </c>
      <c r="O29" s="110">
        <f t="shared" si="16"/>
        <v>21.788716820088499</v>
      </c>
      <c r="P29" s="234">
        <v>10.619820918035243</v>
      </c>
      <c r="Q29" s="111">
        <f t="shared" si="17"/>
        <v>10.703729164524665</v>
      </c>
      <c r="R29" s="234">
        <v>3.3635106637554766</v>
      </c>
    </row>
    <row r="30" spans="1:19" x14ac:dyDescent="0.2">
      <c r="A30" s="187" t="s">
        <v>38</v>
      </c>
      <c r="B30" s="222">
        <v>433657.547399414</v>
      </c>
      <c r="C30" s="110">
        <f t="shared" si="12"/>
        <v>8.2117739016196527</v>
      </c>
      <c r="D30" s="234">
        <v>8.4263261835072054</v>
      </c>
      <c r="E30" s="222">
        <v>433657.547399414</v>
      </c>
      <c r="F30" s="110">
        <f t="shared" si="13"/>
        <v>11.205064831982799</v>
      </c>
      <c r="G30" s="234">
        <v>8.4263261835072054</v>
      </c>
      <c r="H30" s="222">
        <v>236501.38510757807</v>
      </c>
      <c r="I30" s="110">
        <f t="shared" si="14"/>
        <v>14.937260615542788</v>
      </c>
      <c r="J30" s="234">
        <v>9.3885939927124085</v>
      </c>
      <c r="K30" s="222">
        <v>222162.85929502334</v>
      </c>
      <c r="L30" s="110">
        <f t="shared" si="15"/>
        <v>15.013316006118805</v>
      </c>
      <c r="M30" s="234">
        <v>9.4058634145757356</v>
      </c>
      <c r="N30" s="222">
        <v>14338.525812554679</v>
      </c>
      <c r="O30" s="110">
        <f t="shared" si="16"/>
        <v>13.850147518511665</v>
      </c>
      <c r="P30" s="234">
        <v>9.1294252767711264</v>
      </c>
      <c r="Q30" s="111">
        <f t="shared" si="17"/>
        <v>6.0627661043221686</v>
      </c>
      <c r="R30" s="234">
        <v>3.1532754461375543</v>
      </c>
    </row>
    <row r="31" spans="1:19" x14ac:dyDescent="0.2">
      <c r="A31" s="187" t="s">
        <v>39</v>
      </c>
      <c r="B31" s="222">
        <v>586843.09158383077</v>
      </c>
      <c r="C31" s="110">
        <f t="shared" si="12"/>
        <v>11.112507582798742</v>
      </c>
      <c r="D31" s="234">
        <v>7.3613287162027108</v>
      </c>
      <c r="E31" s="222">
        <v>586843.09158383077</v>
      </c>
      <c r="F31" s="110">
        <f t="shared" si="13"/>
        <v>15.163151032032351</v>
      </c>
      <c r="G31" s="234">
        <v>7.3613287162027108</v>
      </c>
      <c r="H31" s="222">
        <v>314274.79962073604</v>
      </c>
      <c r="I31" s="110">
        <f t="shared" si="14"/>
        <v>19.849374601747321</v>
      </c>
      <c r="J31" s="234">
        <v>8.3919823103174735</v>
      </c>
      <c r="K31" s="222">
        <v>298896.82665062678</v>
      </c>
      <c r="L31" s="110">
        <f t="shared" si="15"/>
        <v>20.198842083558365</v>
      </c>
      <c r="M31" s="234">
        <v>8.3312878923402458</v>
      </c>
      <c r="N31" s="222">
        <v>15377.972970109284</v>
      </c>
      <c r="O31" s="110">
        <f t="shared" si="16"/>
        <v>14.854190518331317</v>
      </c>
      <c r="P31" s="234">
        <v>9.5650189797120859</v>
      </c>
      <c r="Q31" s="111">
        <f t="shared" si="17"/>
        <v>4.8931613316331068</v>
      </c>
      <c r="R31" s="234">
        <v>2.2173286137715458</v>
      </c>
    </row>
    <row r="32" spans="1:19" x14ac:dyDescent="0.2">
      <c r="A32" s="187" t="s">
        <v>40</v>
      </c>
      <c r="B32" s="222">
        <v>781813.79920405615</v>
      </c>
      <c r="C32" s="110">
        <f t="shared" si="12"/>
        <v>14.804488451153036</v>
      </c>
      <c r="D32" s="234">
        <v>6.8679444583859119</v>
      </c>
      <c r="E32" s="222">
        <v>781813.79920405615</v>
      </c>
      <c r="F32" s="110">
        <f t="shared" si="13"/>
        <v>20.200903591219426</v>
      </c>
      <c r="G32" s="234">
        <v>6.8679444583859119</v>
      </c>
      <c r="H32" s="222">
        <v>382962.72325841163</v>
      </c>
      <c r="I32" s="110">
        <f t="shared" si="14"/>
        <v>24.187655394689646</v>
      </c>
      <c r="J32" s="234">
        <v>7.8635245993601899</v>
      </c>
      <c r="K32" s="222">
        <v>370655.10816489253</v>
      </c>
      <c r="L32" s="110">
        <f t="shared" si="15"/>
        <v>25.048121390857226</v>
      </c>
      <c r="M32" s="234">
        <v>7.8892456279602872</v>
      </c>
      <c r="N32" s="222">
        <v>12307.615093519011</v>
      </c>
      <c r="O32" s="110">
        <f t="shared" si="16"/>
        <v>11.888410766540858</v>
      </c>
      <c r="P32" s="234">
        <v>7.0153044513846954</v>
      </c>
      <c r="Q32" s="111">
        <f t="shared" si="17"/>
        <v>3.2137893183964552</v>
      </c>
      <c r="R32" s="234">
        <v>2.9626852310201888</v>
      </c>
    </row>
    <row r="33" spans="1:18" x14ac:dyDescent="0.2">
      <c r="A33" s="187" t="s">
        <v>106</v>
      </c>
      <c r="B33" s="222">
        <v>760173.418390851</v>
      </c>
      <c r="C33" s="110">
        <f t="shared" si="12"/>
        <v>14.394704474260056</v>
      </c>
      <c r="D33" s="234">
        <v>5.9919286954207154</v>
      </c>
      <c r="E33" s="222">
        <v>760173.418390851</v>
      </c>
      <c r="F33" s="110">
        <f t="shared" si="13"/>
        <v>19.641748397323017</v>
      </c>
      <c r="G33" s="234">
        <v>5.9919286954207154</v>
      </c>
      <c r="H33" s="222">
        <v>149518.06323020978</v>
      </c>
      <c r="I33" s="110">
        <f t="shared" si="14"/>
        <v>9.4434553784323079</v>
      </c>
      <c r="J33" s="234">
        <v>6.1004534825256451</v>
      </c>
      <c r="K33" s="222">
        <v>148450.2602639611</v>
      </c>
      <c r="L33" s="110">
        <f t="shared" si="15"/>
        <v>10.03196787980553</v>
      </c>
      <c r="M33" s="234">
        <v>6.0595068833726344</v>
      </c>
      <c r="N33" s="222">
        <v>1067.8029662486545</v>
      </c>
      <c r="O33" s="110">
        <f t="shared" si="16"/>
        <v>1.0314329936414304</v>
      </c>
      <c r="P33" s="234">
        <v>10.831720951931899</v>
      </c>
      <c r="Q33" s="111">
        <f t="shared" si="17"/>
        <v>0.71416318749700558</v>
      </c>
      <c r="R33" s="234">
        <v>7.564409332704658</v>
      </c>
    </row>
    <row r="34" spans="1:18" x14ac:dyDescent="0.2">
      <c r="A34" s="109"/>
      <c r="B34" s="114"/>
      <c r="C34" s="116"/>
      <c r="D34" s="116"/>
      <c r="E34" s="114"/>
      <c r="F34" s="116"/>
      <c r="G34" s="116"/>
      <c r="H34" s="114"/>
      <c r="I34" s="116"/>
      <c r="J34" s="116"/>
      <c r="K34" s="114"/>
      <c r="L34" s="116"/>
      <c r="M34" s="116"/>
      <c r="N34" s="114"/>
      <c r="O34" s="116"/>
      <c r="P34" s="116"/>
      <c r="Q34" s="116"/>
      <c r="R34" s="116"/>
    </row>
    <row r="35" spans="1:18" x14ac:dyDescent="0.2">
      <c r="A35" s="103" t="s">
        <v>12</v>
      </c>
      <c r="H35" s="130"/>
      <c r="I35" s="105"/>
      <c r="J35" s="105"/>
      <c r="K35" s="130"/>
      <c r="L35" s="105"/>
      <c r="M35" s="105"/>
      <c r="N35" s="130"/>
      <c r="O35" s="105"/>
      <c r="P35" s="105"/>
      <c r="Q35" s="105"/>
      <c r="R35" s="105"/>
    </row>
    <row r="36" spans="1:18" x14ac:dyDescent="0.2">
      <c r="A36" s="109" t="s">
        <v>31</v>
      </c>
      <c r="B36" s="248">
        <v>70370.065386796807</v>
      </c>
      <c r="C36" s="249">
        <f>IF(ISNUMBER(B36/B$8*100),B36/B$8*100,0)</f>
        <v>1.3325331701568057</v>
      </c>
      <c r="D36" s="249">
        <v>5.4370724712326286</v>
      </c>
      <c r="E36" s="248">
        <v>70370.065386796807</v>
      </c>
      <c r="F36" s="249">
        <f>IF(ISNUMBER(E36/E$8*100),E36/E$8*100,0)</f>
        <v>1.8182576312079941</v>
      </c>
      <c r="G36" s="249">
        <v>5.4370724712326286</v>
      </c>
      <c r="H36" s="222">
        <v>70370.065386796807</v>
      </c>
      <c r="I36" s="110">
        <f>IF(ISNUMBER(H36/H$8*100),H36/H$8*100,0)</f>
        <v>4.4445236789511293</v>
      </c>
      <c r="J36" s="234">
        <v>5.4370724712326286</v>
      </c>
      <c r="K36" s="222">
        <v>70370.065386796807</v>
      </c>
      <c r="L36" s="110">
        <f>IF(ISNUMBER(K36/K$8*100),K36/K$8*100,0)</f>
        <v>4.7554664734497756</v>
      </c>
      <c r="M36" s="234">
        <v>5.4370724712326286</v>
      </c>
      <c r="N36" s="222">
        <v>0</v>
      </c>
      <c r="O36" s="110">
        <f>IF(ISNUMBER(N36/N$8*100),N36/N$8*100,0)</f>
        <v>0</v>
      </c>
      <c r="P36" s="234">
        <v>0</v>
      </c>
      <c r="Q36" s="111">
        <f>IF(ISNUMBER(N36/H36*100),N36/H36*100,0)</f>
        <v>0</v>
      </c>
      <c r="R36" s="234">
        <v>0</v>
      </c>
    </row>
    <row r="37" spans="1:18" x14ac:dyDescent="0.2">
      <c r="A37" s="109" t="s">
        <v>32</v>
      </c>
      <c r="B37" s="248">
        <v>244380.62798072241</v>
      </c>
      <c r="C37" s="249">
        <f t="shared" ref="C37:C40" si="18">IF(ISNUMBER(B37/B$8*100),B37/B$8*100,0)</f>
        <v>4.6276110607275669</v>
      </c>
      <c r="D37" s="249">
        <v>7.4137267094798736</v>
      </c>
      <c r="E37" s="248">
        <v>244380.62798072241</v>
      </c>
      <c r="F37" s="249">
        <f t="shared" ref="F37:F40" si="19">IF(ISNUMBER(E37/E$8*100),E37/E$8*100,0)</f>
        <v>6.3144312756134084</v>
      </c>
      <c r="G37" s="249">
        <v>7.4137267094798736</v>
      </c>
      <c r="H37" s="222">
        <v>244380.62798072241</v>
      </c>
      <c r="I37" s="110">
        <f t="shared" ref="I37:I40" si="20">IF(ISNUMBER(H37/H$8*100),H37/H$8*100,0)</f>
        <v>15.434908036067533</v>
      </c>
      <c r="J37" s="234">
        <v>7.4137267094798736</v>
      </c>
      <c r="K37" s="222">
        <v>244380.62798072241</v>
      </c>
      <c r="L37" s="110">
        <f t="shared" ref="L37:L40" si="21">IF(ISNUMBER(K37/K$8*100),K37/K$8*100,0)</f>
        <v>16.514747808390908</v>
      </c>
      <c r="M37" s="234">
        <v>7.4137267094798736</v>
      </c>
      <c r="N37" s="222">
        <v>0</v>
      </c>
      <c r="O37" s="110">
        <f t="shared" ref="O37:O40" si="22">IF(ISNUMBER(N37/N$8*100),N37/N$8*100,0)</f>
        <v>0</v>
      </c>
      <c r="P37" s="234">
        <v>0</v>
      </c>
      <c r="Q37" s="111">
        <f t="shared" ref="Q37:Q40" si="23">IF(ISNUMBER(N37/H37*100),N37/H37*100,0)</f>
        <v>0</v>
      </c>
      <c r="R37" s="234">
        <v>0</v>
      </c>
    </row>
    <row r="38" spans="1:18" x14ac:dyDescent="0.2">
      <c r="A38" s="109" t="s">
        <v>41</v>
      </c>
      <c r="B38" s="248">
        <v>1161113.0040930812</v>
      </c>
      <c r="C38" s="249">
        <f t="shared" si="18"/>
        <v>21.986928443933827</v>
      </c>
      <c r="D38" s="249">
        <v>8.7405476217010243</v>
      </c>
      <c r="E38" s="248">
        <v>1161113.0040930812</v>
      </c>
      <c r="F38" s="249">
        <f t="shared" si="19"/>
        <v>30.001429852063183</v>
      </c>
      <c r="G38" s="249">
        <v>8.7405476217010243</v>
      </c>
      <c r="H38" s="222">
        <v>1161113.0040930812</v>
      </c>
      <c r="I38" s="110">
        <f t="shared" si="20"/>
        <v>73.335078094130012</v>
      </c>
      <c r="J38" s="234">
        <v>8.7405476217010243</v>
      </c>
      <c r="K38" s="222">
        <v>1161113.0040930812</v>
      </c>
      <c r="L38" s="110">
        <f t="shared" si="21"/>
        <v>78.465664803648139</v>
      </c>
      <c r="M38" s="234">
        <v>8.7405476217010243</v>
      </c>
      <c r="N38" s="222">
        <v>0</v>
      </c>
      <c r="O38" s="110">
        <f t="shared" si="22"/>
        <v>0</v>
      </c>
      <c r="P38" s="234">
        <v>0</v>
      </c>
      <c r="Q38" s="111">
        <f t="shared" si="23"/>
        <v>0</v>
      </c>
      <c r="R38" s="234">
        <v>0</v>
      </c>
    </row>
    <row r="39" spans="1:18" x14ac:dyDescent="0.2">
      <c r="A39" s="109" t="s">
        <v>37</v>
      </c>
      <c r="B39" s="248">
        <v>3908.3875636408052</v>
      </c>
      <c r="C39" s="249">
        <f t="shared" si="18"/>
        <v>7.4009538597883409E-2</v>
      </c>
      <c r="D39" s="249">
        <v>13.112604185224521</v>
      </c>
      <c r="E39" s="248">
        <v>3908.3875636408052</v>
      </c>
      <c r="F39" s="249">
        <f t="shared" si="19"/>
        <v>0.1009869107588134</v>
      </c>
      <c r="G39" s="249">
        <v>13.112604185224521</v>
      </c>
      <c r="H39" s="222">
        <v>3908.3875636408052</v>
      </c>
      <c r="I39" s="110">
        <f t="shared" si="20"/>
        <v>0.24685100088565351</v>
      </c>
      <c r="J39" s="234">
        <v>13.112604185224521</v>
      </c>
      <c r="K39" s="222">
        <v>3908.3875636408052</v>
      </c>
      <c r="L39" s="110">
        <f t="shared" si="21"/>
        <v>0.26412091451074793</v>
      </c>
      <c r="M39" s="234">
        <v>13.112604185224521</v>
      </c>
      <c r="N39" s="222">
        <v>0</v>
      </c>
      <c r="O39" s="110">
        <f t="shared" si="22"/>
        <v>0</v>
      </c>
      <c r="P39" s="234">
        <v>0</v>
      </c>
      <c r="Q39" s="111">
        <f t="shared" si="23"/>
        <v>0</v>
      </c>
      <c r="R39" s="234">
        <v>0</v>
      </c>
    </row>
    <row r="40" spans="1:18" x14ac:dyDescent="0.2">
      <c r="A40" s="109" t="s">
        <v>61</v>
      </c>
      <c r="B40" s="248">
        <v>161.22893639245791</v>
      </c>
      <c r="C40" s="249">
        <f t="shared" si="18"/>
        <v>3.0530439974887661E-3</v>
      </c>
      <c r="D40" s="249">
        <v>17</v>
      </c>
      <c r="E40" s="248">
        <v>161.22893639245791</v>
      </c>
      <c r="F40" s="249">
        <f t="shared" si="19"/>
        <v>4.165915469252047E-3</v>
      </c>
      <c r="G40" s="249">
        <v>17</v>
      </c>
      <c r="H40" s="222">
        <v>161.22893639245791</v>
      </c>
      <c r="I40" s="110">
        <f t="shared" si="20"/>
        <v>1.0183105864540437E-2</v>
      </c>
      <c r="J40" s="234">
        <v>17</v>
      </c>
      <c r="K40" s="222">
        <v>0</v>
      </c>
      <c r="L40" s="110">
        <f t="shared" si="21"/>
        <v>0</v>
      </c>
      <c r="M40" s="234">
        <v>0</v>
      </c>
      <c r="N40" s="222">
        <v>161.22893639245791</v>
      </c>
      <c r="O40" s="110">
        <f t="shared" si="22"/>
        <v>0.15573738768409812</v>
      </c>
      <c r="P40" s="234">
        <v>17</v>
      </c>
      <c r="Q40" s="111">
        <f t="shared" si="23"/>
        <v>100</v>
      </c>
      <c r="R40" s="234">
        <v>12</v>
      </c>
    </row>
    <row r="41" spans="1:18" x14ac:dyDescent="0.2">
      <c r="A41" s="206"/>
      <c r="B41" s="207"/>
      <c r="C41" s="208"/>
      <c r="D41" s="209"/>
      <c r="E41" s="207"/>
      <c r="F41" s="208"/>
      <c r="G41" s="209"/>
      <c r="H41" s="207"/>
      <c r="I41" s="208"/>
      <c r="J41" s="209"/>
      <c r="K41" s="207"/>
      <c r="L41" s="208"/>
      <c r="M41" s="209"/>
      <c r="N41" s="207"/>
      <c r="O41" s="208"/>
      <c r="P41" s="209"/>
      <c r="Q41" s="195"/>
      <c r="R41" s="195"/>
    </row>
    <row r="42" spans="1:18" x14ac:dyDescent="0.2">
      <c r="A42" s="2" t="str">
        <f>'C01'!A43</f>
        <v>Fuente: Instituto Nacional de Estadística (INE).  LXXXI Encuesta Permanente de Hogares de Propósitos Múltiples,  Junio2024.</v>
      </c>
      <c r="F42" s="119"/>
      <c r="I42" s="119"/>
      <c r="L42" s="119"/>
    </row>
    <row r="43" spans="1:18" x14ac:dyDescent="0.2">
      <c r="A43" s="118" t="str">
        <f>'C01'!A44</f>
        <v>(Promedio de salarios mínimos por rama)</v>
      </c>
      <c r="B43" s="5"/>
      <c r="F43" s="119"/>
      <c r="I43" s="119"/>
      <c r="L43" s="119"/>
    </row>
    <row r="44" spans="1:18" x14ac:dyDescent="0.2">
      <c r="A44" s="2" t="s">
        <v>50</v>
      </c>
      <c r="B44" s="5"/>
      <c r="F44" s="119"/>
      <c r="I44" s="119"/>
      <c r="L44" s="119"/>
    </row>
    <row r="45" spans="1:18" x14ac:dyDescent="0.2">
      <c r="A45" s="2" t="s">
        <v>135</v>
      </c>
      <c r="B45" s="5"/>
      <c r="F45" s="119"/>
      <c r="I45" s="119"/>
      <c r="L45" s="119"/>
    </row>
    <row r="46" spans="1:18" x14ac:dyDescent="0.2">
      <c r="A46" s="2" t="s">
        <v>51</v>
      </c>
      <c r="F46" s="119"/>
      <c r="I46" s="119"/>
      <c r="L46" s="119"/>
    </row>
    <row r="47" spans="1:18" x14ac:dyDescent="0.2">
      <c r="A47" s="2" t="s">
        <v>56</v>
      </c>
      <c r="F47" s="119"/>
      <c r="I47" s="119"/>
      <c r="L47" s="119"/>
    </row>
    <row r="48" spans="1:18" x14ac:dyDescent="0.2">
      <c r="A48" s="2" t="s">
        <v>57</v>
      </c>
      <c r="F48" s="119"/>
      <c r="I48" s="119"/>
      <c r="L48" s="119"/>
    </row>
    <row r="49" spans="1:12" x14ac:dyDescent="0.2">
      <c r="A49" s="5" t="s">
        <v>159</v>
      </c>
      <c r="E49" s="8"/>
      <c r="F49" s="119"/>
      <c r="G49" s="3"/>
      <c r="I49" s="119"/>
      <c r="L49" s="119"/>
    </row>
    <row r="50" spans="1:12" x14ac:dyDescent="0.2">
      <c r="F50" s="119"/>
      <c r="I50" s="119"/>
      <c r="L50" s="119"/>
    </row>
    <row r="51" spans="1:12" x14ac:dyDescent="0.2">
      <c r="B51" s="8"/>
      <c r="F51" s="119"/>
      <c r="I51" s="119"/>
      <c r="L51" s="119"/>
    </row>
    <row r="53" spans="1:12" x14ac:dyDescent="0.2">
      <c r="B53" s="8"/>
    </row>
    <row r="54" spans="1:12" x14ac:dyDescent="0.2">
      <c r="B54" s="8"/>
    </row>
  </sheetData>
  <mergeCells count="12">
    <mergeCell ref="A1:R1"/>
    <mergeCell ref="A2:R2"/>
    <mergeCell ref="A4:A6"/>
    <mergeCell ref="B4:D5"/>
    <mergeCell ref="N5:P5"/>
    <mergeCell ref="A3:R3"/>
    <mergeCell ref="E4:G5"/>
    <mergeCell ref="H4:P4"/>
    <mergeCell ref="Q4:Q6"/>
    <mergeCell ref="R4:R6"/>
    <mergeCell ref="H5:J5"/>
    <mergeCell ref="K5:M5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S121"/>
  <sheetViews>
    <sheetView topLeftCell="A34" zoomScaleNormal="100" workbookViewId="0">
      <selection activeCell="B68" sqref="B68:K68"/>
    </sheetView>
  </sheetViews>
  <sheetFormatPr baseColWidth="10" defaultColWidth="12" defaultRowHeight="10.199999999999999" x14ac:dyDescent="0.2"/>
  <cols>
    <col min="1" max="1" width="54.140625" style="121" customWidth="1"/>
    <col min="2" max="2" width="14.42578125" style="121" bestFit="1" customWidth="1"/>
    <col min="3" max="3" width="9" style="147" bestFit="1" customWidth="1"/>
    <col min="4" max="4" width="14.42578125" style="121" bestFit="1" customWidth="1"/>
    <col min="5" max="5" width="7.7109375" style="147" bestFit="1" customWidth="1"/>
    <col min="6" max="6" width="12.42578125" style="121" bestFit="1" customWidth="1"/>
    <col min="7" max="7" width="7.28515625" style="147" bestFit="1" customWidth="1"/>
    <col min="8" max="8" width="14.28515625" style="121" bestFit="1" customWidth="1"/>
    <col min="9" max="9" width="7.7109375" style="147" bestFit="1" customWidth="1"/>
    <col min="10" max="10" width="11.42578125" style="121" bestFit="1" customWidth="1"/>
    <col min="11" max="11" width="7.28515625" style="147" bestFit="1" customWidth="1"/>
    <col min="12" max="12" width="14.42578125" style="121" bestFit="1" customWidth="1"/>
    <col min="13" max="13" width="7.7109375" style="147" bestFit="1" customWidth="1"/>
    <col min="14" max="14" width="10.42578125" style="147" bestFit="1" customWidth="1"/>
    <col min="15" max="15" width="9.42578125" style="147" bestFit="1" customWidth="1"/>
    <col min="16" max="16" width="12.42578125" style="121" bestFit="1" customWidth="1"/>
    <col min="17" max="17" width="7.7109375" style="147" bestFit="1" customWidth="1"/>
    <col min="18" max="16384" width="12" style="121"/>
  </cols>
  <sheetData>
    <row r="1" spans="1:19" x14ac:dyDescent="0.2">
      <c r="A1" s="308" t="s">
        <v>83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19" x14ac:dyDescent="0.2">
      <c r="A2" s="308" t="s">
        <v>53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x14ac:dyDescent="0.2">
      <c r="A3" s="308" t="s">
        <v>28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customFormat="1" ht="22.8" x14ac:dyDescent="0.4">
      <c r="A4" s="272" t="s">
        <v>73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</row>
    <row r="5" spans="1:19" ht="12" customHeight="1" x14ac:dyDescent="0.2">
      <c r="A5" s="309" t="s">
        <v>27</v>
      </c>
      <c r="B5" s="304" t="s">
        <v>5</v>
      </c>
      <c r="C5" s="304"/>
      <c r="D5" s="312" t="s">
        <v>6</v>
      </c>
      <c r="E5" s="312"/>
      <c r="F5" s="312"/>
      <c r="G5" s="312"/>
      <c r="H5" s="312"/>
      <c r="I5" s="312"/>
      <c r="J5" s="312"/>
      <c r="K5" s="312"/>
      <c r="L5" s="304" t="s">
        <v>1</v>
      </c>
      <c r="M5" s="304"/>
      <c r="N5" s="304" t="s">
        <v>136</v>
      </c>
      <c r="O5" s="304"/>
      <c r="P5" s="306" t="s">
        <v>2</v>
      </c>
      <c r="Q5" s="306"/>
      <c r="R5" s="306" t="s">
        <v>108</v>
      </c>
      <c r="S5" s="306"/>
    </row>
    <row r="6" spans="1:19" ht="12" x14ac:dyDescent="0.35">
      <c r="A6" s="310"/>
      <c r="B6" s="305"/>
      <c r="C6" s="305"/>
      <c r="D6" s="313" t="s">
        <v>3</v>
      </c>
      <c r="E6" s="313"/>
      <c r="F6" s="313" t="s">
        <v>70</v>
      </c>
      <c r="G6" s="313"/>
      <c r="H6" s="313" t="s">
        <v>9</v>
      </c>
      <c r="I6" s="313"/>
      <c r="J6" s="313" t="s">
        <v>71</v>
      </c>
      <c r="K6" s="313"/>
      <c r="L6" s="305"/>
      <c r="M6" s="305"/>
      <c r="N6" s="305"/>
      <c r="O6" s="305"/>
      <c r="P6" s="307"/>
      <c r="Q6" s="307"/>
      <c r="R6" s="307"/>
      <c r="S6" s="307"/>
    </row>
    <row r="7" spans="1:19" x14ac:dyDescent="0.2">
      <c r="A7" s="311"/>
      <c r="B7" s="122" t="s">
        <v>7</v>
      </c>
      <c r="C7" s="123" t="s">
        <v>55</v>
      </c>
      <c r="D7" s="122" t="s">
        <v>7</v>
      </c>
      <c r="E7" s="123" t="s">
        <v>55</v>
      </c>
      <c r="F7" s="122" t="s">
        <v>7</v>
      </c>
      <c r="G7" s="123" t="s">
        <v>55</v>
      </c>
      <c r="H7" s="122" t="s">
        <v>7</v>
      </c>
      <c r="I7" s="123" t="s">
        <v>55</v>
      </c>
      <c r="J7" s="122" t="s">
        <v>7</v>
      </c>
      <c r="K7" s="123" t="s">
        <v>55</v>
      </c>
      <c r="L7" s="122" t="s">
        <v>7</v>
      </c>
      <c r="M7" s="123" t="s">
        <v>55</v>
      </c>
      <c r="N7" s="122" t="s">
        <v>7</v>
      </c>
      <c r="O7" s="123" t="s">
        <v>55</v>
      </c>
      <c r="P7" s="122" t="s">
        <v>7</v>
      </c>
      <c r="Q7" s="123" t="s">
        <v>55</v>
      </c>
      <c r="R7" s="122" t="s">
        <v>7</v>
      </c>
      <c r="S7" s="123" t="s">
        <v>55</v>
      </c>
    </row>
    <row r="8" spans="1:19" x14ac:dyDescent="0.2">
      <c r="A8" s="124"/>
      <c r="B8" s="125"/>
      <c r="C8" s="126"/>
      <c r="D8" s="126"/>
      <c r="E8" s="126"/>
      <c r="F8" s="127"/>
      <c r="G8" s="107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9" x14ac:dyDescent="0.2">
      <c r="A9" s="128" t="s">
        <v>68</v>
      </c>
      <c r="B9" s="130">
        <v>1479772.0850242476</v>
      </c>
      <c r="C9" s="107">
        <f>SUM(E9,M9,Q9,S9)</f>
        <v>99.999999999999375</v>
      </c>
      <c r="D9" s="130">
        <f>+F9+H9+J9</f>
        <v>763816.84659958025</v>
      </c>
      <c r="E9" s="107">
        <f>IF(ISNUMBER(D9/$B$9*100),D9/$B$9*100,0)</f>
        <v>51.617195264706204</v>
      </c>
      <c r="F9" s="130">
        <v>157301.92732222623</v>
      </c>
      <c r="G9" s="107">
        <f>IF(ISNUMBER(F9/$B$9*100),F9/$B$9*100,0)</f>
        <v>10.630145609190125</v>
      </c>
      <c r="H9" s="130">
        <v>526277.38376924745</v>
      </c>
      <c r="I9" s="107">
        <f>IF(ISNUMBER(H9/$B$9*100),H9/$B$9*100,0)</f>
        <v>35.564759539346483</v>
      </c>
      <c r="J9" s="130">
        <v>80237.535508106521</v>
      </c>
      <c r="K9" s="107">
        <f>IF(ISNUMBER(J9/$B$9*100),J9/$B$9*100,0)</f>
        <v>5.4222901161695951</v>
      </c>
      <c r="L9" s="130">
        <v>566058.5810722285</v>
      </c>
      <c r="M9" s="107">
        <f>IF(ISNUMBER(L9/$B$9*100),L9/$B$9*100,0)</f>
        <v>38.253092270148684</v>
      </c>
      <c r="N9" s="130">
        <v>0</v>
      </c>
      <c r="O9" s="107">
        <f>IF(ISNUMBER(N9/$B$9*100),N9/$B$9*100,0)</f>
        <v>0</v>
      </c>
      <c r="P9" s="130">
        <v>89600.215622023126</v>
      </c>
      <c r="Q9" s="107">
        <f>P9/B9*100</f>
        <v>6.0550010727195822</v>
      </c>
      <c r="R9" s="130">
        <v>60296.441730406463</v>
      </c>
      <c r="S9" s="107">
        <f>R9/B9*100</f>
        <v>4.0747113924248977</v>
      </c>
    </row>
    <row r="10" spans="1:19" s="131" customFormat="1" x14ac:dyDescent="0.2">
      <c r="A10" s="129"/>
      <c r="B10" s="130"/>
      <c r="C10" s="107"/>
      <c r="D10" s="130"/>
      <c r="E10" s="107"/>
      <c r="F10" s="130"/>
      <c r="G10" s="107"/>
      <c r="H10" s="130"/>
      <c r="I10" s="107"/>
      <c r="J10" s="130"/>
      <c r="K10" s="107"/>
      <c r="L10" s="130"/>
      <c r="M10" s="107"/>
      <c r="N10" s="107"/>
      <c r="O10" s="107"/>
      <c r="P10" s="130"/>
      <c r="Q10" s="107"/>
      <c r="R10" s="130"/>
      <c r="S10" s="107"/>
    </row>
    <row r="11" spans="1:19" x14ac:dyDescent="0.2">
      <c r="A11" s="132" t="s">
        <v>29</v>
      </c>
      <c r="B11" s="130"/>
      <c r="C11" s="107"/>
      <c r="D11" s="130"/>
      <c r="E11" s="107"/>
      <c r="F11" s="130"/>
      <c r="G11" s="107"/>
      <c r="H11" s="130"/>
      <c r="I11" s="107"/>
      <c r="J11" s="130"/>
      <c r="K11" s="107"/>
      <c r="L11" s="130"/>
      <c r="M11" s="107"/>
      <c r="N11" s="107"/>
      <c r="O11" s="107"/>
      <c r="P11" s="130"/>
      <c r="Q11" s="107"/>
      <c r="R11" s="130"/>
      <c r="S11" s="107"/>
    </row>
    <row r="12" spans="1:19" x14ac:dyDescent="0.2">
      <c r="A12" s="133" t="s">
        <v>46</v>
      </c>
      <c r="B12" s="112">
        <f>SUM(B13:B15)</f>
        <v>1014144.0994978806</v>
      </c>
      <c r="C12" s="134">
        <f>IF(ISNUMBER(B12/B$9*100),B12/B$9*100,0)</f>
        <v>68.533803939223702</v>
      </c>
      <c r="D12" s="235">
        <f>+F12+H12+J12</f>
        <v>592455.61659004004</v>
      </c>
      <c r="E12" s="134">
        <f>IF(ISNUMBER(D12/D$9*100),D12/D$9*100,0)</f>
        <v>77.565141332975358</v>
      </c>
      <c r="F12" s="112">
        <f>SUM(F13:F15)</f>
        <v>133757.44345877526</v>
      </c>
      <c r="G12" s="134">
        <f>IF(ISNUMBER(F12/F$9*100),F12/F$9*100,0)</f>
        <v>85.032297909979775</v>
      </c>
      <c r="H12" s="112">
        <f>SUM(H13:H15)</f>
        <v>409073.32654825726</v>
      </c>
      <c r="I12" s="134">
        <f>IF(ISNUMBER(H12/H$9*100),H12/H$9*100,0)</f>
        <v>77.729604038546398</v>
      </c>
      <c r="J12" s="112">
        <f>SUM(J13:J15)</f>
        <v>49624.8465830075</v>
      </c>
      <c r="K12" s="134">
        <f>IF(ISNUMBER(J12/J$9*100),J12/J$9*100,0)</f>
        <v>61.84742124587541</v>
      </c>
      <c r="L12" s="112">
        <f>SUM(L13:L15)</f>
        <v>333637.11974148627</v>
      </c>
      <c r="M12" s="134">
        <f>IF(ISNUMBER(L12/L$9*100),L12/L$9*100,0)</f>
        <v>58.940387249233225</v>
      </c>
      <c r="N12" s="112">
        <f>SUM(N13:N15)</f>
        <v>0</v>
      </c>
      <c r="O12" s="134">
        <f>IF(ISNUMBER(N12/N$9*100),N12/N$9*100,0)</f>
        <v>0</v>
      </c>
      <c r="P12" s="112">
        <f>SUM(P13:P15)</f>
        <v>54055.644204863915</v>
      </c>
      <c r="Q12" s="134">
        <f>IF(ISNUMBER(P12/P$9*100),P12/P$9*100,0)</f>
        <v>60.329814866625618</v>
      </c>
      <c r="R12" s="112">
        <f>SUM(R13:R15)</f>
        <v>33995.718961492727</v>
      </c>
      <c r="S12" s="134">
        <f>IF(ISNUMBER(R12/R$9*100),R12/R$9*100,0)</f>
        <v>56.380970395387806</v>
      </c>
    </row>
    <row r="13" spans="1:19" x14ac:dyDescent="0.2">
      <c r="A13" s="135" t="s">
        <v>42</v>
      </c>
      <c r="B13" s="235">
        <v>232508.50509050998</v>
      </c>
      <c r="C13" s="134">
        <f>IF(ISNUMBER(B13/B$9*100),B13/B$9*100,0)</f>
        <v>15.712453792281131</v>
      </c>
      <c r="D13" s="235">
        <f t="shared" ref="D13:D16" si="0">+F13+H13+J13</f>
        <v>145955.18181821221</v>
      </c>
      <c r="E13" s="134">
        <f>IF(ISNUMBER(D13/D$9*100),D13/D$9*100,0)</f>
        <v>19.108662301438745</v>
      </c>
      <c r="F13" s="235">
        <v>41986.574226062563</v>
      </c>
      <c r="G13" s="134">
        <f>IF(ISNUMBER(F13/F$9*100),F13/F$9*100,0)</f>
        <v>26.691709975081789</v>
      </c>
      <c r="H13" s="235">
        <v>92416.938178050026</v>
      </c>
      <c r="I13" s="134">
        <f>IF(ISNUMBER(H13/H$9*100),H13/H$9*100,0)</f>
        <v>17.560499658212812</v>
      </c>
      <c r="J13" s="235">
        <v>11551.66941409963</v>
      </c>
      <c r="K13" s="134">
        <f>IF(ISNUMBER(J13/J$9*100),J13/J$9*100,0)</f>
        <v>14.396839759531929</v>
      </c>
      <c r="L13" s="235">
        <v>66716.02204130574</v>
      </c>
      <c r="M13" s="134">
        <f>IF(ISNUMBER(L13/L$9*100),L13/L$9*100,0)</f>
        <v>11.78606318712318</v>
      </c>
      <c r="N13" s="235">
        <v>0</v>
      </c>
      <c r="O13" s="134">
        <f>IF(ISNUMBER(N13/N$9*100),N13/N$9*100,0)</f>
        <v>0</v>
      </c>
      <c r="P13" s="235">
        <v>7376.6077183749312</v>
      </c>
      <c r="Q13" s="134">
        <f>IF(ISNUMBER(P13/P$9*100),P13/P$9*100,0)</f>
        <v>8.2328013020560302</v>
      </c>
      <c r="R13" s="235">
        <v>12460.693512617108</v>
      </c>
      <c r="S13" s="134">
        <f>IF(ISNUMBER(R13/R$9*100),R13/R$9*100,0)</f>
        <v>20.665719493582312</v>
      </c>
    </row>
    <row r="14" spans="1:19" x14ac:dyDescent="0.2">
      <c r="A14" s="135" t="s">
        <v>43</v>
      </c>
      <c r="B14" s="235">
        <v>133005.58246100188</v>
      </c>
      <c r="C14" s="134">
        <f>IF(ISNUMBER(B14/B$9*100),B14/B$9*100,0)</f>
        <v>8.9882478394517378</v>
      </c>
      <c r="D14" s="235">
        <f t="shared" si="0"/>
        <v>84033.731994891699</v>
      </c>
      <c r="E14" s="134">
        <f>IF(ISNUMBER(D14/D$9*100),D14/D$9*100,0)</f>
        <v>11.001817041480514</v>
      </c>
      <c r="F14" s="235">
        <v>4588.3263443652259</v>
      </c>
      <c r="G14" s="134">
        <f>IF(ISNUMBER(F14/F$9*100),F14/F$9*100,0)</f>
        <v>2.916891370927857</v>
      </c>
      <c r="H14" s="235">
        <v>75216.533443738241</v>
      </c>
      <c r="I14" s="134">
        <f>IF(ISNUMBER(H14/H$9*100),H14/H$9*100,0)</f>
        <v>14.292184266979222</v>
      </c>
      <c r="J14" s="235">
        <v>4228.8722067882272</v>
      </c>
      <c r="K14" s="134">
        <f>IF(ISNUMBER(J14/J$9*100),J14/J$9*100,0)</f>
        <v>5.270441296593634</v>
      </c>
      <c r="L14" s="235">
        <v>42596.825614376794</v>
      </c>
      <c r="M14" s="134">
        <f>IF(ISNUMBER(L14/L$9*100),L14/L$9*100,0)</f>
        <v>7.5251620660338485</v>
      </c>
      <c r="N14" s="235">
        <v>0</v>
      </c>
      <c r="O14" s="134">
        <f>IF(ISNUMBER(N14/N$9*100),N14/N$9*100,0)</f>
        <v>0</v>
      </c>
      <c r="P14" s="235">
        <v>3996.2842354148752</v>
      </c>
      <c r="Q14" s="134">
        <f>IF(ISNUMBER(P14/P$9*100),P14/P$9*100,0)</f>
        <v>4.4601279223178736</v>
      </c>
      <c r="R14" s="235">
        <v>2378.7406163183782</v>
      </c>
      <c r="S14" s="134">
        <f>IF(ISNUMBER(R14/R$9*100),R14/R$9*100,0)</f>
        <v>3.9450762732468512</v>
      </c>
    </row>
    <row r="15" spans="1:19" x14ac:dyDescent="0.2">
      <c r="A15" s="135" t="s">
        <v>60</v>
      </c>
      <c r="B15" s="235">
        <v>648630.01194636873</v>
      </c>
      <c r="C15" s="134">
        <f>IF(ISNUMBER(B15/B$9*100),B15/B$9*100,0)</f>
        <v>43.833102307490833</v>
      </c>
      <c r="D15" s="235">
        <f t="shared" si="0"/>
        <v>362466.70277693612</v>
      </c>
      <c r="E15" s="134">
        <f>IF(ISNUMBER(D15/D$9*100),D15/D$9*100,0)</f>
        <v>47.454661990056103</v>
      </c>
      <c r="F15" s="235">
        <v>87182.542888347481</v>
      </c>
      <c r="G15" s="134">
        <f>IF(ISNUMBER(F15/F$9*100),F15/F$9*100,0)</f>
        <v>55.423696563970125</v>
      </c>
      <c r="H15" s="235">
        <v>241439.85492646898</v>
      </c>
      <c r="I15" s="134">
        <f>IF(ISNUMBER(H15/H$9*100),H15/H$9*100,0)</f>
        <v>45.876920113354359</v>
      </c>
      <c r="J15" s="235">
        <v>33844.304962119648</v>
      </c>
      <c r="K15" s="134">
        <f>IF(ISNUMBER(J15/J$9*100),J15/J$9*100,0)</f>
        <v>42.180140189749856</v>
      </c>
      <c r="L15" s="235">
        <v>224324.27208580371</v>
      </c>
      <c r="M15" s="134">
        <f>IF(ISNUMBER(L15/L$9*100),L15/L$9*100,0)</f>
        <v>39.629161996076192</v>
      </c>
      <c r="N15" s="235">
        <v>0</v>
      </c>
      <c r="O15" s="134">
        <f>IF(ISNUMBER(N15/N$9*100),N15/N$9*100,0)</f>
        <v>0</v>
      </c>
      <c r="P15" s="235">
        <v>42682.752251074111</v>
      </c>
      <c r="Q15" s="134">
        <f>IF(ISNUMBER(P15/P$9*100),P15/P$9*100,0)</f>
        <v>47.636885642251713</v>
      </c>
      <c r="R15" s="235">
        <v>19156.284832557238</v>
      </c>
      <c r="S15" s="134">
        <f>IF(ISNUMBER(R15/R$9*100),R15/R$9*100,0)</f>
        <v>31.770174628558639</v>
      </c>
    </row>
    <row r="16" spans="1:19" x14ac:dyDescent="0.2">
      <c r="A16" s="133" t="s">
        <v>44</v>
      </c>
      <c r="B16" s="235">
        <v>465627.9855263498</v>
      </c>
      <c r="C16" s="134">
        <f>IF(ISNUMBER(B16/B$9*100),B16/B$9*100,0)</f>
        <v>31.466196060775133</v>
      </c>
      <c r="D16" s="235">
        <f t="shared" si="0"/>
        <v>171361.23000953969</v>
      </c>
      <c r="E16" s="134">
        <f>IF(ISNUMBER(D16/D$9*100),D16/D$9*100,0)</f>
        <v>22.434858667024571</v>
      </c>
      <c r="F16" s="235">
        <v>23544.483863450965</v>
      </c>
      <c r="G16" s="134">
        <f>IF(ISNUMBER(F16/F$9*100),F16/F$9*100,0)</f>
        <v>14.967702090020236</v>
      </c>
      <c r="H16" s="235">
        <v>117204.05722098982</v>
      </c>
      <c r="I16" s="134">
        <f>IF(ISNUMBER(H16/H$9*100),H16/H$9*100,0)</f>
        <v>22.270395961453538</v>
      </c>
      <c r="J16" s="235">
        <v>30612.68892509893</v>
      </c>
      <c r="K16" s="134">
        <f>IF(ISNUMBER(J16/J$9*100),J16/J$9*100,0)</f>
        <v>38.15257875412447</v>
      </c>
      <c r="L16" s="235">
        <v>232421.46133074132</v>
      </c>
      <c r="M16" s="134">
        <f>IF(ISNUMBER(L16/L$9*100),L16/L$9*100,0)</f>
        <v>41.059612750766618</v>
      </c>
      <c r="N16" s="235">
        <v>0</v>
      </c>
      <c r="O16" s="134">
        <f>IF(ISNUMBER(N16/N$9*100),N16/N$9*100,0)</f>
        <v>0</v>
      </c>
      <c r="P16" s="235">
        <v>35544.571417159153</v>
      </c>
      <c r="Q16" s="134">
        <f>IF(ISNUMBER(P16/P$9*100),P16/P$9*100,0)</f>
        <v>39.670185133374318</v>
      </c>
      <c r="R16" s="235">
        <v>26300.722768913798</v>
      </c>
      <c r="S16" s="134">
        <f>IF(ISNUMBER(R16/R$9*100),R16/R$9*100,0)</f>
        <v>43.619029604612294</v>
      </c>
    </row>
    <row r="17" spans="1:19" x14ac:dyDescent="0.2">
      <c r="A17" s="132"/>
    </row>
    <row r="18" spans="1:19" x14ac:dyDescent="0.2">
      <c r="A18" s="132" t="s">
        <v>11</v>
      </c>
      <c r="S18" s="147"/>
    </row>
    <row r="19" spans="1:19" x14ac:dyDescent="0.2">
      <c r="A19" s="187" t="s">
        <v>30</v>
      </c>
      <c r="B19" s="235">
        <v>73219.336580690826</v>
      </c>
      <c r="C19" s="134">
        <f>IF(ISNUMBER(B19/B$9*100),B19/B$9*100,0)</f>
        <v>4.9480144490961289</v>
      </c>
      <c r="D19" s="235">
        <f t="shared" ref="D19" si="1">+F19+H19+J19</f>
        <v>19808.454002733786</v>
      </c>
      <c r="E19" s="134">
        <f>IF(ISNUMBER(D19/D$9*100),D19/D$9*100,0)</f>
        <v>2.5933512845283024</v>
      </c>
      <c r="F19" s="235">
        <v>2336.5890072026832</v>
      </c>
      <c r="G19" s="134">
        <f>IF(ISNUMBER(F19/F$9*100),F19/F$9*100,0)</f>
        <v>1.4854166423633712</v>
      </c>
      <c r="H19" s="235">
        <v>10662.161608413033</v>
      </c>
      <c r="I19" s="134">
        <f>IF(ISNUMBER(H19/H$9*100),H19/H$9*100,0)</f>
        <v>2.0259585414918733</v>
      </c>
      <c r="J19" s="235">
        <v>6809.7033871180702</v>
      </c>
      <c r="K19" s="134">
        <f>IF(ISNUMBER(J19/J$9*100),J19/J$9*100,0)</f>
        <v>8.4869298938401165</v>
      </c>
      <c r="L19" s="235">
        <v>44324.384221418455</v>
      </c>
      <c r="M19" s="134">
        <f>IF(ISNUMBER(L19/L$9*100),L19/L$9*100,0)</f>
        <v>7.8303528474842983</v>
      </c>
      <c r="N19" s="235">
        <v>0</v>
      </c>
      <c r="O19" s="134">
        <f>IF(ISNUMBER(N19/N$9*100),N19/N$9*100,0)</f>
        <v>0</v>
      </c>
      <c r="P19" s="235">
        <v>1291.8236816657582</v>
      </c>
      <c r="Q19" s="134">
        <f>IF(ISNUMBER(P19/P$9*100),P19/P$9*100,0)</f>
        <v>1.4417640322600258</v>
      </c>
      <c r="R19" s="235">
        <v>7794.674674872821</v>
      </c>
      <c r="S19" s="134">
        <f>IF(ISNUMBER(R19/R$9*100),R19/R$9*100,0)</f>
        <v>12.927254828276377</v>
      </c>
    </row>
    <row r="20" spans="1:19" x14ac:dyDescent="0.2">
      <c r="A20" s="187" t="s">
        <v>138</v>
      </c>
      <c r="B20" s="235">
        <v>128842.58535636531</v>
      </c>
      <c r="C20" s="134">
        <f t="shared" ref="C20:C25" si="2">IF(ISNUMBER(B20/B$9*100),B20/B$9*100,0)</f>
        <v>8.7069209279112805</v>
      </c>
      <c r="D20" s="235">
        <f t="shared" ref="D20:D25" si="3">+F20+H20+J20</f>
        <v>32454.721753953843</v>
      </c>
      <c r="E20" s="134">
        <f t="shared" ref="E20:E25" si="4">IF(ISNUMBER(D20/D$9*100),D20/D$9*100,0)</f>
        <v>4.2490188450854829</v>
      </c>
      <c r="F20" s="235">
        <v>1417.3642041635612</v>
      </c>
      <c r="G20" s="134">
        <f t="shared" ref="G20:G25" si="5">IF(ISNUMBER(F20/F$9*100),F20/F$9*100,0)</f>
        <v>0.90104694093172277</v>
      </c>
      <c r="H20" s="235">
        <v>19574.376011550845</v>
      </c>
      <c r="I20" s="134">
        <f t="shared" ref="I20:I25" si="6">IF(ISNUMBER(H20/H$9*100),H20/H$9*100,0)</f>
        <v>3.7194028501390934</v>
      </c>
      <c r="J20" s="235">
        <v>11462.981538239437</v>
      </c>
      <c r="K20" s="134">
        <f t="shared" ref="K20:K25" si="7">IF(ISNUMBER(J20/J$9*100),J20/J$9*100,0)</f>
        <v>14.28630810461684</v>
      </c>
      <c r="L20" s="235">
        <v>84030.711368094329</v>
      </c>
      <c r="M20" s="134">
        <f t="shared" ref="M20:M25" si="8">IF(ISNUMBER(L20/L$9*100),L20/L$9*100,0)</f>
        <v>14.844878989189301</v>
      </c>
      <c r="N20" s="235">
        <v>0</v>
      </c>
      <c r="O20" s="134">
        <f t="shared" ref="O20:O25" si="9">IF(ISNUMBER(N20/N$9*100),N20/N$9*100,0)</f>
        <v>0</v>
      </c>
      <c r="P20" s="235">
        <v>4563.9206405218501</v>
      </c>
      <c r="Q20" s="134">
        <f t="shared" ref="Q20:Q25" si="10">IF(ISNUMBER(P20/P$9*100),P20/P$9*100,0)</f>
        <v>5.0936491713085443</v>
      </c>
      <c r="R20" s="235">
        <v>7793.231593795228</v>
      </c>
      <c r="S20" s="134">
        <f t="shared" ref="S20:S25" si="11">IF(ISNUMBER(R20/R$9*100),R20/R$9*100,0)</f>
        <v>12.924861517765541</v>
      </c>
    </row>
    <row r="21" spans="1:19" x14ac:dyDescent="0.2">
      <c r="A21" s="187" t="s">
        <v>139</v>
      </c>
      <c r="B21" s="235">
        <v>442023.99308999616</v>
      </c>
      <c r="C21" s="134">
        <f t="shared" si="2"/>
        <v>29.871086065443187</v>
      </c>
      <c r="D21" s="235">
        <f t="shared" si="3"/>
        <v>160812.64238946518</v>
      </c>
      <c r="E21" s="134">
        <f t="shared" si="4"/>
        <v>21.053822405905752</v>
      </c>
      <c r="F21" s="235">
        <v>11062.282013129179</v>
      </c>
      <c r="G21" s="134">
        <f t="shared" si="5"/>
        <v>7.0325152408772285</v>
      </c>
      <c r="H21" s="235">
        <v>114057.03285825146</v>
      </c>
      <c r="I21" s="134">
        <f t="shared" si="6"/>
        <v>21.672417697557972</v>
      </c>
      <c r="J21" s="235">
        <v>35693.327518084538</v>
      </c>
      <c r="K21" s="134">
        <f t="shared" si="7"/>
        <v>44.484576067865881</v>
      </c>
      <c r="L21" s="235">
        <v>225162.62767956755</v>
      </c>
      <c r="M21" s="134">
        <f t="shared" si="8"/>
        <v>39.777266030145569</v>
      </c>
      <c r="N21" s="235">
        <v>0</v>
      </c>
      <c r="O21" s="134">
        <f t="shared" si="9"/>
        <v>0</v>
      </c>
      <c r="P21" s="235">
        <v>35619.070244097267</v>
      </c>
      <c r="Q21" s="134">
        <f t="shared" si="10"/>
        <v>39.753330945491989</v>
      </c>
      <c r="R21" s="235">
        <v>20429.652776867591</v>
      </c>
      <c r="S21" s="134">
        <f t="shared" si="11"/>
        <v>33.882020548096897</v>
      </c>
    </row>
    <row r="22" spans="1:19" x14ac:dyDescent="0.2">
      <c r="A22" s="187" t="s">
        <v>140</v>
      </c>
      <c r="B22" s="235">
        <v>182816.82723196669</v>
      </c>
      <c r="C22" s="134">
        <f t="shared" si="2"/>
        <v>12.354390860736574</v>
      </c>
      <c r="D22" s="235">
        <f t="shared" si="3"/>
        <v>99989.414781006737</v>
      </c>
      <c r="E22" s="134">
        <f t="shared" si="4"/>
        <v>13.090757977668005</v>
      </c>
      <c r="F22" s="235">
        <v>7454.1632856373844</v>
      </c>
      <c r="G22" s="134">
        <f t="shared" si="5"/>
        <v>4.7387615730656956</v>
      </c>
      <c r="H22" s="235">
        <v>80483.676436064896</v>
      </c>
      <c r="I22" s="134">
        <f t="shared" si="6"/>
        <v>15.293014466940102</v>
      </c>
      <c r="J22" s="235">
        <v>12051.575059304447</v>
      </c>
      <c r="K22" s="134">
        <f t="shared" si="7"/>
        <v>15.019871912799287</v>
      </c>
      <c r="L22" s="235">
        <v>60429.190554233879</v>
      </c>
      <c r="M22" s="134">
        <f t="shared" si="8"/>
        <v>10.675430525188553</v>
      </c>
      <c r="N22" s="235">
        <v>0</v>
      </c>
      <c r="O22" s="134">
        <f t="shared" si="9"/>
        <v>0</v>
      </c>
      <c r="P22" s="235">
        <v>14135.073681988642</v>
      </c>
      <c r="Q22" s="134">
        <f t="shared" si="10"/>
        <v>15.775713913030289</v>
      </c>
      <c r="R22" s="235">
        <v>8263.1482147375427</v>
      </c>
      <c r="S22" s="134">
        <f t="shared" si="11"/>
        <v>13.704205385258378</v>
      </c>
    </row>
    <row r="23" spans="1:19" x14ac:dyDescent="0.2">
      <c r="A23" s="187" t="s">
        <v>141</v>
      </c>
      <c r="B23" s="235">
        <v>393542.14487095893</v>
      </c>
      <c r="C23" s="134">
        <f t="shared" si="2"/>
        <v>26.59478097024045</v>
      </c>
      <c r="D23" s="235">
        <f t="shared" si="3"/>
        <v>247508.31580821238</v>
      </c>
      <c r="E23" s="134">
        <f t="shared" si="4"/>
        <v>32.40414464672903</v>
      </c>
      <c r="F23" s="235">
        <v>41918.845313258033</v>
      </c>
      <c r="G23" s="134">
        <f t="shared" si="5"/>
        <v>26.6486533425551</v>
      </c>
      <c r="H23" s="235">
        <v>194378.14242329434</v>
      </c>
      <c r="I23" s="134">
        <f t="shared" si="6"/>
        <v>36.934542204937642</v>
      </c>
      <c r="J23" s="235">
        <v>11211.328071660004</v>
      </c>
      <c r="K23" s="134">
        <f t="shared" si="7"/>
        <v>13.972672516253077</v>
      </c>
      <c r="L23" s="235">
        <v>110306.36909952272</v>
      </c>
      <c r="M23" s="134">
        <f t="shared" si="8"/>
        <v>19.48674091126405</v>
      </c>
      <c r="N23" s="235">
        <v>0</v>
      </c>
      <c r="O23" s="134">
        <f t="shared" si="9"/>
        <v>0</v>
      </c>
      <c r="P23" s="235">
        <v>24911.834124090907</v>
      </c>
      <c r="Q23" s="134">
        <f t="shared" si="10"/>
        <v>27.803319390637434</v>
      </c>
      <c r="R23" s="235">
        <v>10815.625839133318</v>
      </c>
      <c r="S23" s="134">
        <f t="shared" si="11"/>
        <v>17.937419736128778</v>
      </c>
    </row>
    <row r="24" spans="1:19" x14ac:dyDescent="0.2">
      <c r="A24" s="187" t="s">
        <v>33</v>
      </c>
      <c r="B24" s="235">
        <v>249101.9923486193</v>
      </c>
      <c r="C24" s="134">
        <f t="shared" si="2"/>
        <v>16.833808048523736</v>
      </c>
      <c r="D24" s="235">
        <f t="shared" si="3"/>
        <v>195551.20840896977</v>
      </c>
      <c r="E24" s="134">
        <f t="shared" si="4"/>
        <v>25.601845426628124</v>
      </c>
      <c r="F24" s="235">
        <v>89203.384732827355</v>
      </c>
      <c r="G24" s="134">
        <f t="shared" si="5"/>
        <v>56.708386382385555</v>
      </c>
      <c r="H24" s="235">
        <v>104782.93189259725</v>
      </c>
      <c r="I24" s="134">
        <f t="shared" si="6"/>
        <v>19.910209924304965</v>
      </c>
      <c r="J24" s="235">
        <v>1564.8917835451857</v>
      </c>
      <c r="K24" s="134">
        <f t="shared" si="7"/>
        <v>1.9503238398780112</v>
      </c>
      <c r="L24" s="235">
        <v>39636.653900074794</v>
      </c>
      <c r="M24" s="134">
        <f t="shared" si="8"/>
        <v>7.0022176547513899</v>
      </c>
      <c r="N24" s="235">
        <v>0</v>
      </c>
      <c r="O24" s="134">
        <f t="shared" si="9"/>
        <v>0</v>
      </c>
      <c r="P24" s="235">
        <v>8843.0045576883258</v>
      </c>
      <c r="Q24" s="134">
        <f t="shared" si="10"/>
        <v>9.8694009788909209</v>
      </c>
      <c r="R24" s="235">
        <v>5071.1254818860443</v>
      </c>
      <c r="S24" s="134">
        <f t="shared" si="11"/>
        <v>8.4103229582928485</v>
      </c>
    </row>
    <row r="25" spans="1:19" x14ac:dyDescent="0.2">
      <c r="A25" s="187" t="s">
        <v>142</v>
      </c>
      <c r="B25" s="235">
        <v>10225.205545638255</v>
      </c>
      <c r="C25" s="134">
        <f t="shared" si="2"/>
        <v>0.69099867804782278</v>
      </c>
      <c r="D25" s="235">
        <f t="shared" si="3"/>
        <v>7692.0894552375585</v>
      </c>
      <c r="E25" s="134">
        <f t="shared" si="4"/>
        <v>1.0070594134551767</v>
      </c>
      <c r="F25" s="235">
        <v>3909.2987660080748</v>
      </c>
      <c r="G25" s="134">
        <f t="shared" si="5"/>
        <v>2.4852198778213594</v>
      </c>
      <c r="H25" s="235">
        <v>2339.0625390747418</v>
      </c>
      <c r="I25" s="134">
        <f t="shared" si="6"/>
        <v>0.44445431462818319</v>
      </c>
      <c r="J25" s="235">
        <v>1443.7281501547411</v>
      </c>
      <c r="K25" s="134">
        <f t="shared" si="7"/>
        <v>1.7993176647466684</v>
      </c>
      <c r="L25" s="235">
        <v>2168.6442493164104</v>
      </c>
      <c r="M25" s="134">
        <f t="shared" si="8"/>
        <v>0.3831130419767797</v>
      </c>
      <c r="N25" s="235">
        <v>0</v>
      </c>
      <c r="O25" s="134">
        <f t="shared" si="9"/>
        <v>0</v>
      </c>
      <c r="P25" s="235">
        <v>235.4886919703205</v>
      </c>
      <c r="Q25" s="134">
        <f t="shared" si="10"/>
        <v>0.26282156838073384</v>
      </c>
      <c r="R25" s="235">
        <v>128.98314911396633</v>
      </c>
      <c r="S25" s="134">
        <f t="shared" si="11"/>
        <v>0.21391502618125863</v>
      </c>
    </row>
    <row r="27" spans="1:19" x14ac:dyDescent="0.2">
      <c r="A27" s="138" t="s">
        <v>160</v>
      </c>
      <c r="S27" s="147"/>
    </row>
    <row r="28" spans="1:19" x14ac:dyDescent="0.2">
      <c r="A28" s="187" t="s">
        <v>105</v>
      </c>
      <c r="B28" s="235"/>
      <c r="C28" s="134"/>
      <c r="D28" s="235"/>
      <c r="E28" s="134"/>
      <c r="F28" s="235"/>
      <c r="G28" s="134"/>
      <c r="H28" s="235"/>
      <c r="I28" s="134"/>
      <c r="J28" s="235"/>
      <c r="K28" s="134"/>
      <c r="L28" s="235"/>
      <c r="M28" s="134"/>
      <c r="N28" s="134"/>
      <c r="O28" s="134"/>
      <c r="P28" s="235"/>
      <c r="Q28" s="134"/>
      <c r="R28" s="235"/>
      <c r="S28" s="134"/>
    </row>
    <row r="29" spans="1:19" x14ac:dyDescent="0.2">
      <c r="A29" s="187" t="s">
        <v>34</v>
      </c>
      <c r="B29" s="235">
        <v>59609.005940069175</v>
      </c>
      <c r="C29" s="134">
        <f>IF(ISNUMBER(B29/B$9*100),B29/B$9*100,0)</f>
        <v>4.0282558742208208</v>
      </c>
      <c r="D29" s="235">
        <f>+F29+H29+J29</f>
        <v>38458.011981246324</v>
      </c>
      <c r="E29" s="134">
        <f>IF(ISNUMBER(D29/D$9*100),D29/D$9*100,0)</f>
        <v>5.0349782349599543</v>
      </c>
      <c r="F29" s="235">
        <v>0</v>
      </c>
      <c r="G29" s="134">
        <f>IF(ISNUMBER(F29/F$9*100),F29/F$9*100,0)</f>
        <v>0</v>
      </c>
      <c r="H29" s="235">
        <v>28700.699959240934</v>
      </c>
      <c r="I29" s="134">
        <f>IF(ISNUMBER(H29/H$9*100),H29/H$9*100,0)</f>
        <v>5.4535309409809436</v>
      </c>
      <c r="J29" s="235">
        <v>9757.3120220053879</v>
      </c>
      <c r="K29" s="134">
        <f>IF(ISNUMBER(J29/J$9*100),J29/J$9*100,0)</f>
        <v>12.160533047553027</v>
      </c>
      <c r="L29" s="235">
        <v>3907.5706293752892</v>
      </c>
      <c r="M29" s="134">
        <f>IF(ISNUMBER(L29/L$9*100),L29/L$9*100,0)</f>
        <v>0.69031205603730394</v>
      </c>
      <c r="N29" s="235">
        <v>0</v>
      </c>
      <c r="O29" s="134">
        <f>IF(ISNUMBER(N29/N$9*100),N29/N$9*100,0)</f>
        <v>0</v>
      </c>
      <c r="P29" s="235">
        <v>13669.214578342087</v>
      </c>
      <c r="Q29" s="134">
        <f>IF(ISNUMBER(P29/P$9*100),P29/P$9*100,0)</f>
        <v>15.255783128921721</v>
      </c>
      <c r="R29" s="235">
        <v>3574.2087511054829</v>
      </c>
      <c r="S29" s="134">
        <f>IF(ISNUMBER(R29/R$9*100),R29/R$9*100,0)</f>
        <v>5.9277274886074585</v>
      </c>
    </row>
    <row r="30" spans="1:19" x14ac:dyDescent="0.2">
      <c r="A30" s="187" t="s">
        <v>35</v>
      </c>
      <c r="B30" s="235">
        <v>191815.20629769453</v>
      </c>
      <c r="C30" s="134">
        <f t="shared" ref="C30:C35" si="12">IF(ISNUMBER(B30/B$9*100),B30/B$9*100,0)</f>
        <v>12.962483090397765</v>
      </c>
      <c r="D30" s="235">
        <f t="shared" ref="D30:D35" si="13">+F30+H30+J30</f>
        <v>140252.66132451768</v>
      </c>
      <c r="E30" s="134">
        <f t="shared" ref="E30:E35" si="14">IF(ISNUMBER(D30/D$9*100),D30/D$9*100,0)</f>
        <v>18.362080117623155</v>
      </c>
      <c r="F30" s="235">
        <v>4765.8059716255329</v>
      </c>
      <c r="G30" s="134">
        <f t="shared" ref="G30:G35" si="15">IF(ISNUMBER(F30/F$9*100),F30/F$9*100,0)</f>
        <v>3.0297187407392565</v>
      </c>
      <c r="H30" s="235">
        <v>126514.27994442557</v>
      </c>
      <c r="I30" s="134">
        <f t="shared" ref="I30:I35" si="16">IF(ISNUMBER(H30/H$9*100),H30/H$9*100,0)</f>
        <v>24.039467369530218</v>
      </c>
      <c r="J30" s="235">
        <v>8972.5754084666059</v>
      </c>
      <c r="K30" s="134">
        <f t="shared" ref="K30:K35" si="17">IF(ISNUMBER(J30/J$9*100),J30/J$9*100,0)</f>
        <v>11.18251620223317</v>
      </c>
      <c r="L30" s="235">
        <v>32340.635105542689</v>
      </c>
      <c r="M30" s="134">
        <f t="shared" ref="M30:M35" si="18">IF(ISNUMBER(L30/L$9*100),L30/L$9*100,0)</f>
        <v>5.7133018007222924</v>
      </c>
      <c r="N30" s="235">
        <v>0</v>
      </c>
      <c r="O30" s="134">
        <f t="shared" ref="O30:O35" si="19">IF(ISNUMBER(N30/N$9*100),N30/N$9*100,0)</f>
        <v>0</v>
      </c>
      <c r="P30" s="235">
        <v>14240.965410393437</v>
      </c>
      <c r="Q30" s="134">
        <f t="shared" ref="Q30:Q35" si="20">IF(ISNUMBER(P30/P$9*100),P30/P$9*100,0)</f>
        <v>15.893896361219365</v>
      </c>
      <c r="R30" s="235">
        <v>4980.944457240621</v>
      </c>
      <c r="S30" s="134">
        <f t="shared" ref="S30:S35" si="21">IF(ISNUMBER(R30/R$9*100),R30/R$9*100,0)</f>
        <v>8.2607601946249112</v>
      </c>
    </row>
    <row r="31" spans="1:19" x14ac:dyDescent="0.2">
      <c r="A31" s="187" t="s">
        <v>36</v>
      </c>
      <c r="B31" s="235">
        <v>188182.81841196949</v>
      </c>
      <c r="C31" s="134">
        <f t="shared" si="12"/>
        <v>12.71701367504077</v>
      </c>
      <c r="D31" s="235">
        <f t="shared" si="13"/>
        <v>125682.78228074443</v>
      </c>
      <c r="E31" s="134">
        <f t="shared" si="14"/>
        <v>16.454570600304105</v>
      </c>
      <c r="F31" s="235">
        <v>23525.79504321039</v>
      </c>
      <c r="G31" s="134">
        <f t="shared" si="15"/>
        <v>14.955821230987723</v>
      </c>
      <c r="H31" s="235">
        <v>93615.364988335656</v>
      </c>
      <c r="I31" s="134">
        <f t="shared" si="16"/>
        <v>17.788217368919355</v>
      </c>
      <c r="J31" s="235">
        <v>8541.6222491983808</v>
      </c>
      <c r="K31" s="134">
        <f t="shared" si="17"/>
        <v>10.645419497381505</v>
      </c>
      <c r="L31" s="235">
        <v>41854.274225658126</v>
      </c>
      <c r="M31" s="134">
        <f t="shared" si="18"/>
        <v>7.3939828182407794</v>
      </c>
      <c r="N31" s="235">
        <v>0</v>
      </c>
      <c r="O31" s="134">
        <f t="shared" si="19"/>
        <v>0</v>
      </c>
      <c r="P31" s="235">
        <v>12871.389054229607</v>
      </c>
      <c r="Q31" s="134">
        <f t="shared" si="20"/>
        <v>14.365354999286303</v>
      </c>
      <c r="R31" s="235">
        <v>7774.3728513372407</v>
      </c>
      <c r="S31" s="134">
        <f t="shared" si="21"/>
        <v>12.893584809029878</v>
      </c>
    </row>
    <row r="32" spans="1:19" x14ac:dyDescent="0.2">
      <c r="A32" s="187" t="s">
        <v>38</v>
      </c>
      <c r="B32" s="235">
        <v>222162.85929502334</v>
      </c>
      <c r="C32" s="134">
        <f t="shared" si="12"/>
        <v>15.013316006118805</v>
      </c>
      <c r="D32" s="235">
        <f t="shared" si="13"/>
        <v>129478.00988243103</v>
      </c>
      <c r="E32" s="134">
        <f t="shared" si="14"/>
        <v>16.951447255824664</v>
      </c>
      <c r="F32" s="235">
        <v>27328.061170317244</v>
      </c>
      <c r="G32" s="134">
        <f t="shared" si="15"/>
        <v>17.372998306840124</v>
      </c>
      <c r="H32" s="235">
        <v>91126.025326398187</v>
      </c>
      <c r="I32" s="134">
        <f t="shared" si="16"/>
        <v>17.315208317284156</v>
      </c>
      <c r="J32" s="235">
        <v>11023.923385715587</v>
      </c>
      <c r="K32" s="134">
        <f t="shared" si="17"/>
        <v>13.739110150762073</v>
      </c>
      <c r="L32" s="235">
        <v>72762.001946442979</v>
      </c>
      <c r="M32" s="134">
        <f t="shared" si="18"/>
        <v>12.854146969844916</v>
      </c>
      <c r="N32" s="235">
        <v>0</v>
      </c>
      <c r="O32" s="134">
        <f t="shared" si="19"/>
        <v>0</v>
      </c>
      <c r="P32" s="235">
        <v>9691.0231191898692</v>
      </c>
      <c r="Q32" s="134">
        <f t="shared" si="20"/>
        <v>10.815847988660288</v>
      </c>
      <c r="R32" s="235">
        <v>10231.824346959289</v>
      </c>
      <c r="S32" s="134">
        <f t="shared" si="21"/>
        <v>16.969200923509149</v>
      </c>
    </row>
    <row r="33" spans="1:19" x14ac:dyDescent="0.2">
      <c r="A33" s="187" t="s">
        <v>39</v>
      </c>
      <c r="B33" s="235">
        <v>298896.82665062678</v>
      </c>
      <c r="C33" s="134">
        <f t="shared" si="12"/>
        <v>20.198842083558365</v>
      </c>
      <c r="D33" s="235">
        <f t="shared" si="13"/>
        <v>155726.51350675069</v>
      </c>
      <c r="E33" s="134">
        <f t="shared" si="14"/>
        <v>20.387939098230969</v>
      </c>
      <c r="F33" s="235">
        <v>43038.33611577921</v>
      </c>
      <c r="G33" s="134">
        <f t="shared" si="15"/>
        <v>27.36033616906488</v>
      </c>
      <c r="H33" s="235">
        <v>95028.793931089996</v>
      </c>
      <c r="I33" s="134">
        <f t="shared" si="16"/>
        <v>18.056788465900805</v>
      </c>
      <c r="J33" s="235">
        <v>17659.383459881457</v>
      </c>
      <c r="K33" s="134">
        <f t="shared" si="17"/>
        <v>22.008880691627553</v>
      </c>
      <c r="L33" s="235">
        <v>116617.21113812165</v>
      </c>
      <c r="M33" s="134">
        <f t="shared" si="18"/>
        <v>20.601615281094276</v>
      </c>
      <c r="N33" s="235">
        <v>0</v>
      </c>
      <c r="O33" s="134">
        <f t="shared" si="19"/>
        <v>0</v>
      </c>
      <c r="P33" s="235">
        <v>12880.157759525006</v>
      </c>
      <c r="Q33" s="134">
        <f t="shared" si="20"/>
        <v>14.375141477180945</v>
      </c>
      <c r="R33" s="235">
        <v>13672.944246229674</v>
      </c>
      <c r="S33" s="134">
        <f t="shared" si="21"/>
        <v>22.676204190229424</v>
      </c>
    </row>
    <row r="34" spans="1:19" x14ac:dyDescent="0.2">
      <c r="A34" s="187" t="s">
        <v>40</v>
      </c>
      <c r="B34" s="235">
        <v>370655.10816489253</v>
      </c>
      <c r="C34" s="134">
        <f t="shared" si="12"/>
        <v>25.048121390857226</v>
      </c>
      <c r="D34" s="235">
        <f t="shared" si="13"/>
        <v>146758.54991498005</v>
      </c>
      <c r="E34" s="134">
        <f t="shared" si="14"/>
        <v>19.213840407989334</v>
      </c>
      <c r="F34" s="235">
        <v>50379.11902343027</v>
      </c>
      <c r="G34" s="134">
        <f t="shared" si="15"/>
        <v>32.027019554713284</v>
      </c>
      <c r="H34" s="235">
        <v>77931.214514569045</v>
      </c>
      <c r="I34" s="134">
        <f t="shared" si="16"/>
        <v>14.808011310768944</v>
      </c>
      <c r="J34" s="235">
        <v>18448.216376980734</v>
      </c>
      <c r="K34" s="134">
        <f t="shared" si="17"/>
        <v>22.992002758007047</v>
      </c>
      <c r="L34" s="235">
        <v>191873.90341375672</v>
      </c>
      <c r="M34" s="134">
        <f t="shared" si="18"/>
        <v>33.896474645841259</v>
      </c>
      <c r="N34" s="235">
        <v>0</v>
      </c>
      <c r="O34" s="134">
        <f t="shared" si="19"/>
        <v>0</v>
      </c>
      <c r="P34" s="235">
        <v>17138.792062536693</v>
      </c>
      <c r="Q34" s="134">
        <f t="shared" si="20"/>
        <v>19.128070109603726</v>
      </c>
      <c r="R34" s="235">
        <v>14883.862773618723</v>
      </c>
      <c r="S34" s="134">
        <f t="shared" si="21"/>
        <v>24.684479459279675</v>
      </c>
    </row>
    <row r="35" spans="1:19" x14ac:dyDescent="0.2">
      <c r="A35" s="187" t="s">
        <v>106</v>
      </c>
      <c r="B35" s="235">
        <v>148450.2602639611</v>
      </c>
      <c r="C35" s="134">
        <f t="shared" si="12"/>
        <v>10.03196787980553</v>
      </c>
      <c r="D35" s="235">
        <f t="shared" si="13"/>
        <v>27460.317708908929</v>
      </c>
      <c r="E35" s="134">
        <f t="shared" si="14"/>
        <v>3.5951442850676738</v>
      </c>
      <c r="F35" s="235">
        <v>8264.8099978636092</v>
      </c>
      <c r="G35" s="134">
        <f t="shared" si="15"/>
        <v>5.2541059976547535</v>
      </c>
      <c r="H35" s="235">
        <v>13361.005105187069</v>
      </c>
      <c r="I35" s="134">
        <f t="shared" si="16"/>
        <v>2.538776226615385</v>
      </c>
      <c r="J35" s="235">
        <v>5834.5026058582516</v>
      </c>
      <c r="K35" s="134">
        <f t="shared" si="17"/>
        <v>7.2715376524354784</v>
      </c>
      <c r="L35" s="235">
        <v>106702.98461333038</v>
      </c>
      <c r="M35" s="134">
        <f t="shared" si="18"/>
        <v>18.850166428219058</v>
      </c>
      <c r="N35" s="235">
        <v>0</v>
      </c>
      <c r="O35" s="134">
        <f t="shared" si="19"/>
        <v>0</v>
      </c>
      <c r="P35" s="235">
        <v>9108.6736378063561</v>
      </c>
      <c r="Q35" s="134">
        <f t="shared" si="20"/>
        <v>10.165905935127578</v>
      </c>
      <c r="R35" s="235">
        <v>5178.2843039154841</v>
      </c>
      <c r="S35" s="134">
        <f t="shared" si="21"/>
        <v>8.588042934719585</v>
      </c>
    </row>
    <row r="36" spans="1:19" x14ac:dyDescent="0.2">
      <c r="A36" s="139"/>
      <c r="B36" s="112"/>
      <c r="C36" s="134"/>
      <c r="D36" s="112"/>
      <c r="E36" s="134"/>
      <c r="F36" s="112"/>
      <c r="G36" s="134"/>
      <c r="H36" s="112"/>
      <c r="I36" s="134"/>
      <c r="J36" s="112"/>
      <c r="K36" s="134"/>
      <c r="L36" s="112"/>
      <c r="M36" s="134"/>
      <c r="N36" s="134"/>
      <c r="O36" s="134"/>
      <c r="P36" s="112"/>
      <c r="Q36" s="134"/>
      <c r="R36" s="112"/>
      <c r="S36" s="134"/>
    </row>
    <row r="37" spans="1:19" x14ac:dyDescent="0.2">
      <c r="A37" s="132" t="s">
        <v>67</v>
      </c>
      <c r="B37" s="106"/>
      <c r="C37" s="107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7"/>
      <c r="O37" s="107"/>
      <c r="P37" s="106"/>
      <c r="Q37" s="107"/>
      <c r="R37" s="106"/>
      <c r="S37" s="107"/>
    </row>
    <row r="38" spans="1:19" x14ac:dyDescent="0.2">
      <c r="A38" s="231" t="s">
        <v>62</v>
      </c>
      <c r="B38" s="69">
        <f>SUM(B39:B40)</f>
        <v>988117.88277856726</v>
      </c>
      <c r="C38" s="43">
        <f>IF(ISNUMBER(B38/B$9*100),B38/B$9*100,0)</f>
        <v>66.77500493343716</v>
      </c>
      <c r="D38" s="235">
        <f t="shared" ref="D38" si="22">+F38+H38+J38</f>
        <v>515224.17370172241</v>
      </c>
      <c r="E38" s="43">
        <f>IF(ISNUMBER(D38/D$9*100),D38/D$9*100,0)</f>
        <v>67.453889763683236</v>
      </c>
      <c r="F38" s="69">
        <f>SUM(F39:F40)</f>
        <v>57186.949707091517</v>
      </c>
      <c r="G38" s="43">
        <f>IF(ISNUMBER(F38/F$9*100),F38/F$9*100,0)</f>
        <v>36.354894488957221</v>
      </c>
      <c r="H38" s="69">
        <f>SUM(H39:H40)</f>
        <v>381727.10977762105</v>
      </c>
      <c r="I38" s="43">
        <f>IF(ISNUMBER(H38/H$9*100),H38/H$9*100,0)</f>
        <v>72.533443683947823</v>
      </c>
      <c r="J38" s="69">
        <f>SUM(J39:J40)</f>
        <v>76310.114217009861</v>
      </c>
      <c r="K38" s="43">
        <f>IF(ISNUMBER(J38/J$9*100),J38/J$9*100,0)</f>
        <v>95.10525682746092</v>
      </c>
      <c r="L38" s="69">
        <f>SUM(L39:L40)</f>
        <v>423090.73754984757</v>
      </c>
      <c r="M38" s="43">
        <f>IF(ISNUMBER(L38/L$9*100),L38/L$9*100,0)</f>
        <v>74.743277762599917</v>
      </c>
      <c r="N38" s="69">
        <f>SUM(N39:N40)</f>
        <v>0</v>
      </c>
      <c r="O38" s="43">
        <f>IF(ISNUMBER(N38/N$9*100),N38/N$9*100,0)</f>
        <v>0</v>
      </c>
      <c r="P38" s="69">
        <f>SUM(P39:P40)</f>
        <v>0</v>
      </c>
      <c r="Q38" s="43">
        <f>IF(ISNUMBER(P38/P$9*100),P38/P$9*100,0)</f>
        <v>0</v>
      </c>
      <c r="R38" s="69">
        <f>SUM(R39:R40)</f>
        <v>49802.971526998619</v>
      </c>
      <c r="S38" s="43">
        <f>IF(ISNUMBER(R38/R$9*100),R38/R$9*100,0)</f>
        <v>82.596866577424976</v>
      </c>
    </row>
    <row r="39" spans="1:19" x14ac:dyDescent="0.2">
      <c r="A39" s="229" t="s">
        <v>126</v>
      </c>
      <c r="B39" s="235">
        <v>459177.09764061956</v>
      </c>
      <c r="C39" s="134">
        <f>IF(ISNUMBER(B39/B$9*100),B39/B$9*100,0)</f>
        <v>31.030258124722998</v>
      </c>
      <c r="D39" s="235">
        <f>+F39+H39+J39</f>
        <v>183915.94164065225</v>
      </c>
      <c r="E39" s="134">
        <f>IF(ISNUMBER(D39/D$9*100),D39/D$9*100,0)</f>
        <v>24.078539568670639</v>
      </c>
      <c r="F39" s="235">
        <v>23395.825216065336</v>
      </c>
      <c r="G39" s="134">
        <f>IF(ISNUMBER(F39/F$9*100),F39/F$9*100,0)</f>
        <v>14.873196796972485</v>
      </c>
      <c r="H39" s="235">
        <v>143852.03591124923</v>
      </c>
      <c r="I39" s="134">
        <f>IF(ISNUMBER(H39/H$9*100),H39/H$9*100,0)</f>
        <v>27.333881399380612</v>
      </c>
      <c r="J39" s="235">
        <v>16668.080513337674</v>
      </c>
      <c r="K39" s="134">
        <f>IF(ISNUMBER(J39/J$9*100),J39/J$9*100,0)</f>
        <v>20.773420329757851</v>
      </c>
      <c r="L39" s="235">
        <v>236374.67557482986</v>
      </c>
      <c r="M39" s="134">
        <f>IF(ISNUMBER(L39/L$9*100),L39/L$9*100,0)</f>
        <v>41.757988215122332</v>
      </c>
      <c r="N39" s="235">
        <v>0</v>
      </c>
      <c r="O39" s="134">
        <f>IF(ISNUMBER(N39/N$9*100),N39/N$9*100,0)</f>
        <v>0</v>
      </c>
      <c r="P39" s="235">
        <v>0</v>
      </c>
      <c r="Q39" s="134">
        <f>IF(ISNUMBER(P39/P$9*100),P39/P$9*100,0)</f>
        <v>0</v>
      </c>
      <c r="R39" s="235">
        <v>38886.480425137976</v>
      </c>
      <c r="S39" s="134">
        <f>IF(ISNUMBER(R39/R$9*100),R39/R$9*100,0)</f>
        <v>64.492164560895134</v>
      </c>
    </row>
    <row r="40" spans="1:19" x14ac:dyDescent="0.2">
      <c r="A40" s="229" t="s">
        <v>127</v>
      </c>
      <c r="B40" s="235">
        <v>528940.78513794765</v>
      </c>
      <c r="C40" s="134">
        <f t="shared" ref="C40:C46" si="23">IF(ISNUMBER(B40/B$9*100),B40/B$9*100,0)</f>
        <v>35.744746808714147</v>
      </c>
      <c r="D40" s="235">
        <f t="shared" ref="D40:D46" si="24">+F40+H40+J40</f>
        <v>331308.23206107016</v>
      </c>
      <c r="E40" s="134">
        <f t="shared" ref="E40:E46" si="25">IF(ISNUMBER(D40/D$9*100),D40/D$9*100,0)</f>
        <v>43.375350195012601</v>
      </c>
      <c r="F40" s="235">
        <v>33791.124491026181</v>
      </c>
      <c r="G40" s="134">
        <f t="shared" ref="G40:G46" si="26">IF(ISNUMBER(F40/F$9*100),F40/F$9*100,0)</f>
        <v>21.481697691984738</v>
      </c>
      <c r="H40" s="235">
        <v>237875.07386637182</v>
      </c>
      <c r="I40" s="134">
        <f t="shared" ref="I40:I46" si="27">IF(ISNUMBER(H40/H$9*100),H40/H$9*100,0)</f>
        <v>45.199562284567214</v>
      </c>
      <c r="J40" s="235">
        <v>59642.03370367219</v>
      </c>
      <c r="K40" s="134">
        <f t="shared" ref="K40:K46" si="28">IF(ISNUMBER(J40/J$9*100),J40/J$9*100,0)</f>
        <v>74.33183649770308</v>
      </c>
      <c r="L40" s="235">
        <v>186716.06197501768</v>
      </c>
      <c r="M40" s="134">
        <f t="shared" ref="M40:M46" si="29">IF(ISNUMBER(L40/L$9*100),L40/L$9*100,0)</f>
        <v>32.985289547477578</v>
      </c>
      <c r="N40" s="235">
        <v>0</v>
      </c>
      <c r="O40" s="134">
        <f t="shared" ref="O40:O46" si="30">IF(ISNUMBER(N40/N$9*100),N40/N$9*100,0)</f>
        <v>0</v>
      </c>
      <c r="P40" s="235">
        <v>0</v>
      </c>
      <c r="Q40" s="134">
        <f t="shared" ref="Q40:Q46" si="31">IF(ISNUMBER(P40/P$9*100),P40/P$9*100,0)</f>
        <v>0</v>
      </c>
      <c r="R40" s="235">
        <v>10916.49110186064</v>
      </c>
      <c r="S40" s="134">
        <f t="shared" ref="S40:S46" si="32">IF(ISNUMBER(R40/R$9*100),R40/R$9*100,0)</f>
        <v>18.104702016529842</v>
      </c>
    </row>
    <row r="41" spans="1:19" x14ac:dyDescent="0.2">
      <c r="A41" s="229" t="s">
        <v>132</v>
      </c>
      <c r="B41" s="235">
        <v>0</v>
      </c>
      <c r="C41" s="134">
        <f t="shared" si="23"/>
        <v>0</v>
      </c>
      <c r="D41" s="235">
        <f t="shared" si="24"/>
        <v>0</v>
      </c>
      <c r="E41" s="134">
        <f t="shared" si="25"/>
        <v>0</v>
      </c>
      <c r="F41" s="235">
        <v>0</v>
      </c>
      <c r="G41" s="134">
        <f t="shared" si="26"/>
        <v>0</v>
      </c>
      <c r="H41" s="235">
        <v>0</v>
      </c>
      <c r="I41" s="134">
        <f t="shared" si="27"/>
        <v>0</v>
      </c>
      <c r="J41" s="235">
        <v>0</v>
      </c>
      <c r="K41" s="134">
        <f t="shared" si="28"/>
        <v>0</v>
      </c>
      <c r="L41" s="235">
        <v>0</v>
      </c>
      <c r="M41" s="134">
        <f t="shared" si="29"/>
        <v>0</v>
      </c>
      <c r="N41" s="235">
        <v>0</v>
      </c>
      <c r="O41" s="134">
        <f t="shared" si="30"/>
        <v>0</v>
      </c>
      <c r="P41" s="235">
        <v>0</v>
      </c>
      <c r="Q41" s="134">
        <f t="shared" si="31"/>
        <v>0</v>
      </c>
      <c r="R41" s="235">
        <v>0</v>
      </c>
      <c r="S41" s="134">
        <f t="shared" si="32"/>
        <v>0</v>
      </c>
    </row>
    <row r="42" spans="1:19" x14ac:dyDescent="0.2">
      <c r="A42" s="231" t="s">
        <v>63</v>
      </c>
      <c r="B42" s="235">
        <v>226522.00075108121</v>
      </c>
      <c r="C42" s="134">
        <f t="shared" si="23"/>
        <v>15.307897955607766</v>
      </c>
      <c r="D42" s="235">
        <f t="shared" si="24"/>
        <v>146490.1716866534</v>
      </c>
      <c r="E42" s="134">
        <f t="shared" si="25"/>
        <v>19.178703944382718</v>
      </c>
      <c r="F42" s="235">
        <v>59230.996925863306</v>
      </c>
      <c r="G42" s="134">
        <f t="shared" si="26"/>
        <v>37.654336430685404</v>
      </c>
      <c r="H42" s="235">
        <v>85529.23548955255</v>
      </c>
      <c r="I42" s="134">
        <f t="shared" si="27"/>
        <v>16.251740646155881</v>
      </c>
      <c r="J42" s="235">
        <v>1729.9392712375202</v>
      </c>
      <c r="K42" s="134">
        <f t="shared" si="28"/>
        <v>2.1560224404733144</v>
      </c>
      <c r="L42" s="235">
        <v>76389.534827852316</v>
      </c>
      <c r="M42" s="134">
        <f t="shared" si="29"/>
        <v>13.494987512273946</v>
      </c>
      <c r="N42" s="235">
        <v>0</v>
      </c>
      <c r="O42" s="134">
        <f t="shared" si="30"/>
        <v>0</v>
      </c>
      <c r="P42" s="235">
        <v>0</v>
      </c>
      <c r="Q42" s="134">
        <f t="shared" si="31"/>
        <v>0</v>
      </c>
      <c r="R42" s="235">
        <v>3642.2942365754852</v>
      </c>
      <c r="S42" s="134">
        <f t="shared" si="32"/>
        <v>6.0406454046835378</v>
      </c>
    </row>
    <row r="43" spans="1:19" x14ac:dyDescent="0.2">
      <c r="A43" s="231" t="s">
        <v>64</v>
      </c>
      <c r="B43" s="235">
        <v>48469.908440830142</v>
      </c>
      <c r="C43" s="134">
        <f t="shared" si="23"/>
        <v>3.2754982291773609</v>
      </c>
      <c r="D43" s="235">
        <f t="shared" si="24"/>
        <v>27034.740387414771</v>
      </c>
      <c r="E43" s="134">
        <f t="shared" si="25"/>
        <v>3.5394270901159293</v>
      </c>
      <c r="F43" s="235">
        <v>13059.575776637575</v>
      </c>
      <c r="G43" s="134">
        <f t="shared" si="26"/>
        <v>8.30223507044869</v>
      </c>
      <c r="H43" s="235">
        <v>13975.164610777196</v>
      </c>
      <c r="I43" s="134">
        <f t="shared" si="27"/>
        <v>2.6554750482883702</v>
      </c>
      <c r="J43" s="235">
        <v>0</v>
      </c>
      <c r="K43" s="134">
        <f t="shared" si="28"/>
        <v>0</v>
      </c>
      <c r="L43" s="235">
        <v>21250.906411823991</v>
      </c>
      <c r="M43" s="134">
        <f t="shared" si="29"/>
        <v>3.7541885455689963</v>
      </c>
      <c r="N43" s="235">
        <v>0</v>
      </c>
      <c r="O43" s="134">
        <f t="shared" si="30"/>
        <v>0</v>
      </c>
      <c r="P43" s="235">
        <v>0</v>
      </c>
      <c r="Q43" s="134">
        <f t="shared" si="31"/>
        <v>0</v>
      </c>
      <c r="R43" s="235">
        <v>184.26164159138048</v>
      </c>
      <c r="S43" s="134">
        <f t="shared" si="32"/>
        <v>0.30559289454465516</v>
      </c>
    </row>
    <row r="44" spans="1:19" x14ac:dyDescent="0.2">
      <c r="A44" s="231" t="s">
        <v>65</v>
      </c>
      <c r="B44" s="235">
        <v>7912.7623146805136</v>
      </c>
      <c r="C44" s="134">
        <f t="shared" si="23"/>
        <v>0.53472844870910341</v>
      </c>
      <c r="D44" s="235">
        <f t="shared" si="24"/>
        <v>3567.1007663833493</v>
      </c>
      <c r="E44" s="134">
        <f t="shared" si="25"/>
        <v>0.46700996217400131</v>
      </c>
      <c r="F44" s="235">
        <v>2599.7271480286017</v>
      </c>
      <c r="G44" s="134">
        <f t="shared" si="26"/>
        <v>1.6526988526359074</v>
      </c>
      <c r="H44" s="235">
        <v>967.37361835474746</v>
      </c>
      <c r="I44" s="134">
        <f t="shared" si="27"/>
        <v>0.18381440057832771</v>
      </c>
      <c r="J44" s="235">
        <v>0</v>
      </c>
      <c r="K44" s="134">
        <f t="shared" si="28"/>
        <v>0</v>
      </c>
      <c r="L44" s="235">
        <v>4023.2036755122485</v>
      </c>
      <c r="M44" s="134">
        <f t="shared" si="29"/>
        <v>0.71073980857095986</v>
      </c>
      <c r="N44" s="235">
        <v>0</v>
      </c>
      <c r="O44" s="134">
        <f t="shared" si="30"/>
        <v>0</v>
      </c>
      <c r="P44" s="235">
        <v>0</v>
      </c>
      <c r="Q44" s="134">
        <f t="shared" si="31"/>
        <v>0</v>
      </c>
      <c r="R44" s="235">
        <v>322.45787278491582</v>
      </c>
      <c r="S44" s="134">
        <f t="shared" si="32"/>
        <v>0.53478756545314654</v>
      </c>
    </row>
    <row r="45" spans="1:19" x14ac:dyDescent="0.2">
      <c r="A45" s="231" t="s">
        <v>66</v>
      </c>
      <c r="B45" s="235">
        <v>3732.158927838595</v>
      </c>
      <c r="C45" s="134">
        <f t="shared" si="23"/>
        <v>0.25221174028143933</v>
      </c>
      <c r="D45" s="235">
        <f t="shared" si="24"/>
        <v>1128.6025547472054</v>
      </c>
      <c r="E45" s="134">
        <f t="shared" si="25"/>
        <v>0.1477582695081428</v>
      </c>
      <c r="F45" s="235">
        <v>161.22893639245791</v>
      </c>
      <c r="G45" s="134">
        <f t="shared" si="26"/>
        <v>0.10249647867453485</v>
      </c>
      <c r="H45" s="235">
        <v>967.37361835474746</v>
      </c>
      <c r="I45" s="134">
        <f t="shared" si="27"/>
        <v>0.18381440057832771</v>
      </c>
      <c r="J45" s="235">
        <v>0</v>
      </c>
      <c r="K45" s="134">
        <f t="shared" si="28"/>
        <v>0</v>
      </c>
      <c r="L45" s="235">
        <v>2603.5563730913905</v>
      </c>
      <c r="M45" s="134">
        <f t="shared" si="29"/>
        <v>0.45994468773174191</v>
      </c>
      <c r="N45" s="235">
        <v>0</v>
      </c>
      <c r="O45" s="134">
        <f t="shared" si="30"/>
        <v>0</v>
      </c>
      <c r="P45" s="235">
        <v>0</v>
      </c>
      <c r="Q45" s="134">
        <f t="shared" si="31"/>
        <v>0</v>
      </c>
      <c r="R45" s="235">
        <v>0</v>
      </c>
      <c r="S45" s="134">
        <f t="shared" si="32"/>
        <v>0</v>
      </c>
    </row>
    <row r="46" spans="1:19" x14ac:dyDescent="0.2">
      <c r="A46" s="231" t="s">
        <v>133</v>
      </c>
      <c r="B46" s="235">
        <v>205017.37181123809</v>
      </c>
      <c r="C46" s="134">
        <f t="shared" si="23"/>
        <v>13.854658692786373</v>
      </c>
      <c r="D46" s="235">
        <f t="shared" si="24"/>
        <v>70372.057502658092</v>
      </c>
      <c r="E46" s="134">
        <f t="shared" si="25"/>
        <v>9.2132109701358296</v>
      </c>
      <c r="F46" s="235">
        <v>25063.448828212779</v>
      </c>
      <c r="G46" s="134">
        <f t="shared" si="26"/>
        <v>15.933338678598249</v>
      </c>
      <c r="H46" s="235">
        <v>43111.126654586253</v>
      </c>
      <c r="I46" s="134">
        <f t="shared" si="27"/>
        <v>8.1917118204511024</v>
      </c>
      <c r="J46" s="235">
        <v>2197.4820198590646</v>
      </c>
      <c r="K46" s="134">
        <f t="shared" si="28"/>
        <v>2.738720732065667</v>
      </c>
      <c r="L46" s="235">
        <v>38700.642234100655</v>
      </c>
      <c r="M46" s="134">
        <f t="shared" si="29"/>
        <v>6.8368616832543863</v>
      </c>
      <c r="N46" s="235">
        <v>0</v>
      </c>
      <c r="O46" s="134">
        <f t="shared" si="30"/>
        <v>0</v>
      </c>
      <c r="P46" s="235">
        <v>89600.215622023126</v>
      </c>
      <c r="Q46" s="134">
        <f t="shared" si="31"/>
        <v>100</v>
      </c>
      <c r="R46" s="235">
        <v>6344.4564524561238</v>
      </c>
      <c r="S46" s="134">
        <f t="shared" si="32"/>
        <v>10.522107557893792</v>
      </c>
    </row>
    <row r="47" spans="1:19" x14ac:dyDescent="0.2">
      <c r="A47" s="140"/>
      <c r="B47" s="136"/>
      <c r="C47" s="137"/>
      <c r="D47" s="136"/>
      <c r="E47" s="137"/>
      <c r="F47" s="136"/>
      <c r="G47" s="137"/>
      <c r="H47" s="136"/>
      <c r="I47" s="137"/>
      <c r="J47" s="136"/>
      <c r="K47" s="137"/>
      <c r="L47" s="136"/>
      <c r="M47" s="137"/>
      <c r="N47" s="137"/>
      <c r="O47" s="137"/>
      <c r="P47" s="136"/>
      <c r="Q47" s="137"/>
      <c r="R47" s="136"/>
      <c r="S47" s="137"/>
    </row>
    <row r="48" spans="1:19" x14ac:dyDescent="0.2">
      <c r="A48" s="132" t="s">
        <v>12</v>
      </c>
    </row>
    <row r="49" spans="1:19" x14ac:dyDescent="0.2">
      <c r="A49" s="140" t="s">
        <v>31</v>
      </c>
      <c r="B49" s="235">
        <v>70370.065386796807</v>
      </c>
      <c r="C49" s="134">
        <f>IF(ISNUMBER(B49/B$9*100),B49/B$9*100,0)</f>
        <v>4.7554664734497756</v>
      </c>
      <c r="D49" s="235">
        <f>+F49+H49+J49</f>
        <v>30628.952675730863</v>
      </c>
      <c r="E49" s="134">
        <f>IF(ISNUMBER(D49/D$9*100),D49/D$9*100,0)</f>
        <v>4.0099865317303802</v>
      </c>
      <c r="F49" s="235">
        <v>0</v>
      </c>
      <c r="G49" s="134">
        <f>IF(ISNUMBER(F49/F$9*100),F49/F$9*100,0)</f>
        <v>0</v>
      </c>
      <c r="H49" s="235">
        <v>30628.952675730863</v>
      </c>
      <c r="I49" s="134">
        <f>IF(ISNUMBER(H49/H$9*100),H49/H$9*100,0)</f>
        <v>5.819925693246299</v>
      </c>
      <c r="J49" s="235">
        <v>0</v>
      </c>
      <c r="K49" s="134">
        <f>IF(ISNUMBER(J49/J$9*100),J49/J$9*100,0)</f>
        <v>0</v>
      </c>
      <c r="L49" s="235">
        <v>30968.295084425081</v>
      </c>
      <c r="M49" s="134">
        <f>IF(ISNUMBER(L49/L$9*100),L49/L$9*100,0)</f>
        <v>5.4708639918089252</v>
      </c>
      <c r="N49" s="235">
        <v>0</v>
      </c>
      <c r="O49" s="134">
        <f>IF(ISNUMBER(N49/N$9*100),N49/N$9*100,0)</f>
        <v>0</v>
      </c>
      <c r="P49" s="235">
        <v>7289.238867227753</v>
      </c>
      <c r="Q49" s="134">
        <f>IF(ISNUMBER(P49/P$9*100),P49/P$9*100,0)</f>
        <v>8.1352916582001029</v>
      </c>
      <c r="R49" s="235">
        <v>1483.5787594130193</v>
      </c>
      <c r="S49" s="134">
        <f>IF(ISNUMBER(R49/R$9*100),R49/R$9*100,0)</f>
        <v>2.4604748088557207</v>
      </c>
    </row>
    <row r="50" spans="1:19" x14ac:dyDescent="0.2">
      <c r="A50" s="140" t="s">
        <v>32</v>
      </c>
      <c r="B50" s="235">
        <v>244380.62798072241</v>
      </c>
      <c r="C50" s="134">
        <f t="shared" ref="C50:C52" si="33">IF(ISNUMBER(B50/B$9*100),B50/B$9*100,0)</f>
        <v>16.514747808390908</v>
      </c>
      <c r="D50" s="235">
        <f t="shared" ref="D50:D52" si="34">+F50+H50+J50</f>
        <v>105694.10967666691</v>
      </c>
      <c r="E50" s="134">
        <f t="shared" ref="E50:E52" si="35">IF(ISNUMBER(D50/D$9*100),D50/D$9*100,0)</f>
        <v>13.837624837315939</v>
      </c>
      <c r="F50" s="235">
        <v>257.96629822793267</v>
      </c>
      <c r="G50" s="134">
        <f t="shared" ref="G50:G52" si="36">IF(ISNUMBER(F50/F$9*100),F50/F$9*100,0)</f>
        <v>0.16399436587925575</v>
      </c>
      <c r="H50" s="235">
        <v>105436.14337843898</v>
      </c>
      <c r="I50" s="134">
        <f t="shared" ref="I50:I52" si="37">IF(ISNUMBER(H50/H$9*100),H50/H$9*100,0)</f>
        <v>20.034329163699859</v>
      </c>
      <c r="J50" s="235">
        <v>0</v>
      </c>
      <c r="K50" s="134">
        <f t="shared" ref="K50:K52" si="38">IF(ISNUMBER(J50/J$9*100),J50/J$9*100,0)</f>
        <v>0</v>
      </c>
      <c r="L50" s="235">
        <v>125419.08623109793</v>
      </c>
      <c r="M50" s="134">
        <f t="shared" ref="M50:M52" si="39">IF(ISNUMBER(L50/L$9*100),L50/L$9*100,0)</f>
        <v>22.156555951069414</v>
      </c>
      <c r="N50" s="235">
        <v>0</v>
      </c>
      <c r="O50" s="134">
        <f t="shared" ref="O50:O52" si="40">IF(ISNUMBER(N50/N$9*100),N50/N$9*100,0)</f>
        <v>0</v>
      </c>
      <c r="P50" s="235">
        <v>11301.334386118042</v>
      </c>
      <c r="Q50" s="134">
        <f t="shared" ref="Q50:Q52" si="41">IF(ISNUMBER(P50/P$9*100),P50/P$9*100,0)</f>
        <v>12.613066059787753</v>
      </c>
      <c r="R50" s="235">
        <v>1966.0976868392286</v>
      </c>
      <c r="S50" s="134">
        <f t="shared" ref="S50:S52" si="42">IF(ISNUMBER(R50/R$9*100),R50/R$9*100,0)</f>
        <v>3.2607192570830579</v>
      </c>
    </row>
    <row r="51" spans="1:19" x14ac:dyDescent="0.2">
      <c r="A51" s="140" t="s">
        <v>41</v>
      </c>
      <c r="B51" s="235">
        <v>1160809.8057464226</v>
      </c>
      <c r="C51" s="134">
        <f t="shared" si="33"/>
        <v>78.445175273555819</v>
      </c>
      <c r="D51" s="235">
        <f t="shared" si="34"/>
        <v>623282.1983368824</v>
      </c>
      <c r="E51" s="134">
        <f t="shared" si="35"/>
        <v>81.601001746905553</v>
      </c>
      <c r="F51" s="235">
        <v>157043.9610239983</v>
      </c>
      <c r="G51" s="134">
        <f t="shared" si="36"/>
        <v>99.836005634120752</v>
      </c>
      <c r="H51" s="235">
        <v>386303.90015143628</v>
      </c>
      <c r="I51" s="134">
        <f t="shared" si="37"/>
        <v>73.403097314327269</v>
      </c>
      <c r="J51" s="235">
        <v>79934.337161447853</v>
      </c>
      <c r="K51" s="134">
        <f t="shared" si="38"/>
        <v>99.622124053613248</v>
      </c>
      <c r="L51" s="235">
        <v>409671.19975670415</v>
      </c>
      <c r="M51" s="134">
        <f t="shared" si="39"/>
        <v>72.372580057121425</v>
      </c>
      <c r="N51" s="235">
        <v>0</v>
      </c>
      <c r="O51" s="134">
        <f t="shared" si="40"/>
        <v>0</v>
      </c>
      <c r="P51" s="235">
        <v>71009.642368677291</v>
      </c>
      <c r="Q51" s="134">
        <f t="shared" si="41"/>
        <v>79.251642282012099</v>
      </c>
      <c r="R51" s="235">
        <v>56846.765284154237</v>
      </c>
      <c r="S51" s="134">
        <f t="shared" si="42"/>
        <v>94.278805934061268</v>
      </c>
    </row>
    <row r="52" spans="1:19" x14ac:dyDescent="0.2">
      <c r="A52" s="140" t="s">
        <v>37</v>
      </c>
      <c r="B52" s="235">
        <v>4211.5859102994709</v>
      </c>
      <c r="C52" s="134">
        <f t="shared" si="33"/>
        <v>0.28461044460305923</v>
      </c>
      <c r="D52" s="235">
        <f t="shared" si="34"/>
        <v>4211.5859102994709</v>
      </c>
      <c r="E52" s="134">
        <f t="shared" si="35"/>
        <v>0.55138688404804626</v>
      </c>
      <c r="F52" s="235">
        <v>0</v>
      </c>
      <c r="G52" s="134">
        <f t="shared" si="36"/>
        <v>0</v>
      </c>
      <c r="H52" s="235">
        <v>3908.3875636408052</v>
      </c>
      <c r="I52" s="134">
        <f t="shared" si="37"/>
        <v>0.74264782872647317</v>
      </c>
      <c r="J52" s="235">
        <v>303.19834665866551</v>
      </c>
      <c r="K52" s="134">
        <f t="shared" si="38"/>
        <v>0.37787594638675426</v>
      </c>
      <c r="L52" s="235">
        <v>0</v>
      </c>
      <c r="M52" s="134">
        <f t="shared" si="39"/>
        <v>0</v>
      </c>
      <c r="N52" s="235">
        <v>0</v>
      </c>
      <c r="O52" s="134">
        <f t="shared" si="40"/>
        <v>0</v>
      </c>
      <c r="P52" s="235">
        <v>0</v>
      </c>
      <c r="Q52" s="134">
        <f t="shared" si="41"/>
        <v>0</v>
      </c>
      <c r="R52" s="235">
        <v>0</v>
      </c>
      <c r="S52" s="134">
        <f t="shared" si="42"/>
        <v>0</v>
      </c>
    </row>
    <row r="53" spans="1:19" x14ac:dyDescent="0.2">
      <c r="A53" s="140"/>
      <c r="B53" s="235"/>
      <c r="C53" s="134"/>
      <c r="D53" s="235"/>
      <c r="E53" s="134"/>
      <c r="F53" s="235"/>
      <c r="G53" s="134"/>
      <c r="H53" s="235"/>
      <c r="I53" s="134"/>
      <c r="J53" s="235"/>
      <c r="K53" s="134"/>
      <c r="L53" s="235"/>
      <c r="M53" s="134"/>
      <c r="N53" s="134"/>
      <c r="O53" s="134"/>
      <c r="P53" s="235"/>
      <c r="Q53" s="134"/>
      <c r="R53" s="235"/>
      <c r="S53" s="134"/>
    </row>
    <row r="54" spans="1:19" x14ac:dyDescent="0.2">
      <c r="A54" s="140"/>
      <c r="C54" s="121"/>
      <c r="E54" s="121"/>
      <c r="G54" s="121"/>
      <c r="I54" s="121"/>
      <c r="K54" s="121"/>
      <c r="M54" s="121"/>
      <c r="N54" s="121"/>
      <c r="O54" s="121"/>
      <c r="Q54" s="121"/>
    </row>
    <row r="55" spans="1:19" x14ac:dyDescent="0.2">
      <c r="A55" s="210"/>
      <c r="B55" s="211"/>
      <c r="C55" s="212"/>
      <c r="D55" s="211"/>
      <c r="E55" s="212"/>
      <c r="F55" s="211"/>
      <c r="G55" s="212"/>
      <c r="H55" s="211"/>
      <c r="I55" s="212"/>
      <c r="J55" s="211"/>
      <c r="K55" s="212"/>
      <c r="L55" s="211"/>
      <c r="M55" s="212"/>
      <c r="N55" s="212"/>
      <c r="O55" s="212"/>
      <c r="P55" s="211"/>
      <c r="Q55" s="212"/>
      <c r="R55" s="236"/>
      <c r="S55" s="212"/>
    </row>
    <row r="56" spans="1:19" x14ac:dyDescent="0.2">
      <c r="A56" s="118" t="str">
        <f>'C05'!A42</f>
        <v>Fuente: Instituto Nacional de Estadística (INE).  LXXXI Encuesta Permanente de Hogares de Propósitos Múltiples,  Junio2024.</v>
      </c>
      <c r="B56" s="142"/>
      <c r="C56" s="141"/>
      <c r="D56" s="142"/>
      <c r="E56" s="141"/>
      <c r="F56" s="143"/>
      <c r="G56" s="141"/>
      <c r="H56" s="143"/>
      <c r="I56" s="141"/>
      <c r="J56" s="143"/>
      <c r="K56" s="141"/>
      <c r="L56" s="142"/>
      <c r="M56" s="141"/>
      <c r="N56" s="141"/>
      <c r="O56" s="141"/>
      <c r="P56" s="142"/>
      <c r="Q56" s="141"/>
    </row>
    <row r="57" spans="1:19" x14ac:dyDescent="0.2">
      <c r="A57" s="118" t="str">
        <f>'C05'!A43</f>
        <v>(Promedio de salarios mínimos por rama)</v>
      </c>
      <c r="C57" s="121"/>
      <c r="E57" s="121"/>
      <c r="G57" s="121"/>
      <c r="I57" s="121"/>
      <c r="K57" s="121"/>
      <c r="M57" s="121"/>
      <c r="N57" s="121"/>
      <c r="O57" s="121"/>
      <c r="Q57" s="121"/>
    </row>
    <row r="58" spans="1:19" x14ac:dyDescent="0.2">
      <c r="A58" s="261" t="s">
        <v>58</v>
      </c>
      <c r="B58" s="144"/>
      <c r="C58" s="145"/>
      <c r="D58" s="144"/>
      <c r="E58" s="145"/>
      <c r="F58" s="146"/>
      <c r="G58" s="148"/>
      <c r="I58" s="145"/>
      <c r="J58" s="146"/>
      <c r="L58" s="144"/>
      <c r="M58" s="145"/>
      <c r="N58" s="145"/>
      <c r="O58" s="145"/>
      <c r="P58" s="146"/>
      <c r="Q58" s="145"/>
    </row>
    <row r="59" spans="1:19" x14ac:dyDescent="0.2">
      <c r="A59" s="261" t="s">
        <v>59</v>
      </c>
      <c r="B59" s="144"/>
      <c r="C59" s="145"/>
      <c r="D59" s="144"/>
      <c r="E59" s="145"/>
      <c r="F59" s="146"/>
      <c r="G59" s="145"/>
      <c r="H59" s="149"/>
      <c r="I59" s="145"/>
      <c r="J59" s="146"/>
      <c r="K59" s="145"/>
      <c r="L59" s="144"/>
      <c r="M59" s="145"/>
      <c r="N59" s="145"/>
      <c r="O59" s="145"/>
      <c r="P59" s="146"/>
      <c r="Q59" s="145"/>
    </row>
    <row r="60" spans="1:19" x14ac:dyDescent="0.2">
      <c r="A60" s="29" t="s">
        <v>161</v>
      </c>
      <c r="B60" s="144"/>
      <c r="C60" s="145"/>
      <c r="D60" s="144"/>
      <c r="E60" s="145"/>
      <c r="F60" s="146"/>
      <c r="G60" s="145"/>
      <c r="H60" s="149"/>
      <c r="I60" s="145"/>
      <c r="J60" s="146"/>
      <c r="K60" s="145"/>
      <c r="L60" s="144"/>
      <c r="M60" s="145"/>
      <c r="N60" s="145"/>
      <c r="O60" s="145"/>
      <c r="P60" s="146"/>
      <c r="Q60" s="145"/>
    </row>
    <row r="61" spans="1:19" x14ac:dyDescent="0.2">
      <c r="A61" s="29" t="s">
        <v>147</v>
      </c>
      <c r="B61" s="144"/>
      <c r="C61" s="145"/>
      <c r="D61" s="144"/>
      <c r="E61" s="145"/>
      <c r="F61" s="146"/>
      <c r="G61" s="145"/>
      <c r="H61" s="149"/>
      <c r="I61" s="145"/>
      <c r="J61" s="146"/>
      <c r="K61" s="145"/>
      <c r="L61" s="144"/>
      <c r="M61" s="145"/>
      <c r="N61" s="145"/>
      <c r="O61" s="145"/>
      <c r="P61" s="146"/>
      <c r="Q61" s="145"/>
    </row>
    <row r="62" spans="1:19" x14ac:dyDescent="0.2">
      <c r="A62" s="29"/>
      <c r="B62" s="144"/>
      <c r="C62" s="145"/>
      <c r="D62" s="144"/>
      <c r="E62" s="145"/>
      <c r="F62" s="146"/>
      <c r="G62" s="145"/>
      <c r="H62" s="149"/>
      <c r="I62" s="145"/>
      <c r="J62" s="146"/>
      <c r="K62" s="145"/>
      <c r="L62" s="144"/>
      <c r="M62" s="145"/>
      <c r="N62" s="145"/>
      <c r="O62" s="145"/>
      <c r="P62" s="146"/>
      <c r="Q62" s="145"/>
    </row>
    <row r="63" spans="1:19" x14ac:dyDescent="0.2">
      <c r="A63" s="118"/>
      <c r="B63" s="144"/>
      <c r="C63" s="145"/>
      <c r="D63" s="144"/>
      <c r="E63" s="145"/>
      <c r="F63" s="146"/>
      <c r="G63" s="145"/>
      <c r="H63" s="149"/>
      <c r="I63" s="145"/>
      <c r="J63" s="146"/>
      <c r="K63" s="145"/>
      <c r="L63" s="144"/>
      <c r="M63" s="145"/>
      <c r="N63" s="145"/>
      <c r="O63" s="145"/>
      <c r="P63" s="146"/>
      <c r="Q63" s="145"/>
    </row>
    <row r="64" spans="1:19" x14ac:dyDescent="0.2">
      <c r="A64" s="308" t="s">
        <v>83</v>
      </c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</row>
    <row r="65" spans="1:19" x14ac:dyDescent="0.2">
      <c r="A65" s="308" t="s">
        <v>53</v>
      </c>
      <c r="B65" s="308"/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</row>
    <row r="66" spans="1:19" x14ac:dyDescent="0.2">
      <c r="A66" s="308" t="s">
        <v>28</v>
      </c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</row>
    <row r="67" spans="1:19" customFormat="1" ht="22.8" x14ac:dyDescent="0.4">
      <c r="A67" s="272" t="s">
        <v>73</v>
      </c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</row>
    <row r="68" spans="1:19" x14ac:dyDescent="0.2">
      <c r="A68" t="s">
        <v>16</v>
      </c>
      <c r="B68" s="314"/>
      <c r="C68" s="314"/>
      <c r="D68" s="314"/>
      <c r="E68" s="314"/>
      <c r="F68" s="314"/>
      <c r="G68" s="314"/>
      <c r="H68" s="314"/>
      <c r="I68" s="314"/>
      <c r="J68" s="314"/>
      <c r="K68" s="314"/>
      <c r="L68" s="120"/>
      <c r="M68" s="120"/>
      <c r="N68" s="120"/>
      <c r="O68" s="120"/>
      <c r="P68" s="120"/>
      <c r="Q68" s="120"/>
    </row>
    <row r="69" spans="1:19" ht="11.25" customHeight="1" x14ac:dyDescent="0.2">
      <c r="A69" s="309" t="s">
        <v>27</v>
      </c>
      <c r="B69" s="304" t="s">
        <v>5</v>
      </c>
      <c r="C69" s="304"/>
      <c r="D69" s="312" t="s">
        <v>6</v>
      </c>
      <c r="E69" s="312"/>
      <c r="F69" s="312"/>
      <c r="G69" s="312"/>
      <c r="H69" s="312"/>
      <c r="I69" s="312"/>
      <c r="J69" s="312"/>
      <c r="K69" s="312"/>
      <c r="L69" s="304" t="s">
        <v>1</v>
      </c>
      <c r="M69" s="304"/>
      <c r="N69" s="304" t="s">
        <v>136</v>
      </c>
      <c r="O69" s="304"/>
      <c r="P69" s="306" t="s">
        <v>2</v>
      </c>
      <c r="Q69" s="306"/>
      <c r="R69" s="306" t="s">
        <v>108</v>
      </c>
      <c r="S69" s="306"/>
    </row>
    <row r="70" spans="1:19" ht="12" x14ac:dyDescent="0.35">
      <c r="A70" s="310"/>
      <c r="B70" s="305"/>
      <c r="C70" s="305"/>
      <c r="D70" s="313" t="s">
        <v>3</v>
      </c>
      <c r="E70" s="313"/>
      <c r="F70" s="313" t="s">
        <v>70</v>
      </c>
      <c r="G70" s="313"/>
      <c r="H70" s="313" t="s">
        <v>9</v>
      </c>
      <c r="I70" s="313"/>
      <c r="J70" s="313" t="s">
        <v>71</v>
      </c>
      <c r="K70" s="313"/>
      <c r="L70" s="305"/>
      <c r="M70" s="305"/>
      <c r="N70" s="305"/>
      <c r="O70" s="305"/>
      <c r="P70" s="307"/>
      <c r="Q70" s="307"/>
      <c r="R70" s="307"/>
      <c r="S70" s="307"/>
    </row>
    <row r="71" spans="1:19" x14ac:dyDescent="0.2">
      <c r="A71" s="311"/>
      <c r="B71" s="122" t="s">
        <v>7</v>
      </c>
      <c r="C71" s="123" t="s">
        <v>55</v>
      </c>
      <c r="D71" s="122" t="s">
        <v>7</v>
      </c>
      <c r="E71" s="123" t="s">
        <v>55</v>
      </c>
      <c r="F71" s="122" t="s">
        <v>7</v>
      </c>
      <c r="G71" s="123" t="s">
        <v>55</v>
      </c>
      <c r="H71" s="122" t="s">
        <v>7</v>
      </c>
      <c r="I71" s="123" t="s">
        <v>55</v>
      </c>
      <c r="J71" s="122" t="s">
        <v>7</v>
      </c>
      <c r="K71" s="123" t="s">
        <v>55</v>
      </c>
      <c r="L71" s="122" t="s">
        <v>7</v>
      </c>
      <c r="M71" s="123" t="s">
        <v>55</v>
      </c>
      <c r="N71" s="122" t="s">
        <v>7</v>
      </c>
      <c r="O71" s="123" t="s">
        <v>55</v>
      </c>
      <c r="P71" s="122" t="s">
        <v>7</v>
      </c>
      <c r="Q71" s="123" t="s">
        <v>55</v>
      </c>
      <c r="R71" s="122" t="s">
        <v>7</v>
      </c>
      <c r="S71" s="123" t="s">
        <v>55</v>
      </c>
    </row>
    <row r="72" spans="1:19" x14ac:dyDescent="0.2">
      <c r="A72" s="150"/>
      <c r="B72" s="150"/>
      <c r="C72" s="151"/>
      <c r="D72" s="124"/>
      <c r="E72" s="126"/>
      <c r="F72" s="124"/>
      <c r="G72" s="126"/>
      <c r="H72" s="124"/>
      <c r="I72" s="126"/>
      <c r="J72" s="124"/>
      <c r="K72" s="126"/>
      <c r="L72" s="124"/>
      <c r="M72" s="126"/>
      <c r="N72" s="126"/>
      <c r="O72" s="126"/>
      <c r="P72" s="124"/>
      <c r="Q72" s="126"/>
    </row>
    <row r="73" spans="1:19" x14ac:dyDescent="0.2">
      <c r="A73" s="128" t="s">
        <v>68</v>
      </c>
      <c r="B73" s="106">
        <f t="shared" ref="B73:M73" si="43">B9</f>
        <v>1479772.0850242476</v>
      </c>
      <c r="C73" s="107">
        <f t="shared" si="43"/>
        <v>99.999999999999375</v>
      </c>
      <c r="D73" s="106">
        <f t="shared" si="43"/>
        <v>763816.84659958025</v>
      </c>
      <c r="E73" s="107">
        <f t="shared" si="43"/>
        <v>51.617195264706204</v>
      </c>
      <c r="F73" s="106">
        <f t="shared" si="43"/>
        <v>157301.92732222623</v>
      </c>
      <c r="G73" s="107">
        <f t="shared" si="43"/>
        <v>10.630145609190125</v>
      </c>
      <c r="H73" s="106">
        <f t="shared" si="43"/>
        <v>526277.38376924745</v>
      </c>
      <c r="I73" s="107">
        <f t="shared" si="43"/>
        <v>35.564759539346483</v>
      </c>
      <c r="J73" s="106">
        <f t="shared" si="43"/>
        <v>80237.535508106521</v>
      </c>
      <c r="K73" s="107">
        <f t="shared" si="43"/>
        <v>5.4222901161695951</v>
      </c>
      <c r="L73" s="106">
        <f t="shared" si="43"/>
        <v>566058.5810722285</v>
      </c>
      <c r="M73" s="107">
        <f t="shared" si="43"/>
        <v>38.253092270148684</v>
      </c>
      <c r="N73" s="106">
        <f t="shared" ref="N73:O73" si="44">N9</f>
        <v>0</v>
      </c>
      <c r="O73" s="107">
        <f t="shared" si="44"/>
        <v>0</v>
      </c>
      <c r="P73" s="106">
        <f>P9</f>
        <v>89600.215622023126</v>
      </c>
      <c r="Q73" s="107">
        <f>Q9</f>
        <v>6.0550010727195822</v>
      </c>
      <c r="R73" s="106">
        <f>R9</f>
        <v>60296.441730406463</v>
      </c>
      <c r="S73" s="107">
        <f>S9</f>
        <v>4.0747113924248977</v>
      </c>
    </row>
    <row r="74" spans="1:19" x14ac:dyDescent="0.2">
      <c r="A74" s="129"/>
      <c r="B74" s="106"/>
      <c r="C74" s="107"/>
      <c r="D74" s="106">
        <f t="shared" ref="D74" si="45">F74+H74+J74</f>
        <v>0</v>
      </c>
      <c r="E74" s="107"/>
      <c r="F74" s="106"/>
      <c r="G74" s="107"/>
      <c r="H74" s="106"/>
      <c r="I74" s="107"/>
      <c r="J74" s="106"/>
      <c r="K74" s="107"/>
      <c r="L74" s="106"/>
      <c r="M74" s="107"/>
      <c r="N74" s="106"/>
      <c r="O74" s="107"/>
      <c r="P74" s="106"/>
      <c r="Q74" s="107"/>
    </row>
    <row r="75" spans="1:19" x14ac:dyDescent="0.2">
      <c r="A75" s="132" t="s">
        <v>13</v>
      </c>
      <c r="B75" s="106"/>
      <c r="C75" s="107"/>
      <c r="D75" s="106"/>
      <c r="E75" s="107"/>
      <c r="F75" s="106"/>
      <c r="G75" s="107"/>
      <c r="H75" s="106"/>
      <c r="I75" s="107"/>
      <c r="J75" s="106"/>
      <c r="K75" s="107"/>
      <c r="L75" s="106"/>
      <c r="M75" s="107"/>
      <c r="N75" s="106"/>
      <c r="O75" s="107"/>
      <c r="P75" s="106"/>
      <c r="Q75" s="107"/>
    </row>
    <row r="76" spans="1:19" x14ac:dyDescent="0.2">
      <c r="A76" s="72" t="s">
        <v>109</v>
      </c>
      <c r="B76" s="235">
        <v>70370.065386796807</v>
      </c>
      <c r="C76" s="134">
        <f>IF(ISNUMBER(B76/B$9*100),B76/B$9*100,0)</f>
        <v>4.7554664734497756</v>
      </c>
      <c r="D76" s="235">
        <f>+F76+H76+J76</f>
        <v>30628.952675730863</v>
      </c>
      <c r="E76" s="134">
        <f>IF(ISNUMBER(D76/D$9*100),D76/D$9*100,0)</f>
        <v>4.0099865317303802</v>
      </c>
      <c r="F76" s="235">
        <v>0</v>
      </c>
      <c r="G76" s="134">
        <f>IF(ISNUMBER(F76/F$9*100),F76/F$9*100,0)</f>
        <v>0</v>
      </c>
      <c r="H76" s="235">
        <v>30628.952675730863</v>
      </c>
      <c r="I76" s="134">
        <f>IF(ISNUMBER(H76/H$9*100),H76/H$9*100,0)</f>
        <v>5.819925693246299</v>
      </c>
      <c r="J76" s="235">
        <v>0</v>
      </c>
      <c r="K76" s="134">
        <f>IF(ISNUMBER(J76/J$9*100),J76/J$9*100,0)</f>
        <v>0</v>
      </c>
      <c r="L76" s="235">
        <v>30968.295084425081</v>
      </c>
      <c r="M76" s="134">
        <f>IF(ISNUMBER(L76/L$9*100),L76/L$9*100,0)</f>
        <v>5.4708639918089252</v>
      </c>
      <c r="N76" s="243">
        <v>0</v>
      </c>
      <c r="O76" s="134">
        <f>IF(ISNUMBER(N76/N$9*100),N76/N$9*100,0)</f>
        <v>0</v>
      </c>
      <c r="P76" s="235">
        <v>7289.238867227753</v>
      </c>
      <c r="Q76" s="134">
        <f>IF(ISNUMBER(P76/P$9*100),P76/P$9*100,0)</f>
        <v>8.1352916582001029</v>
      </c>
      <c r="R76" s="235">
        <v>1483.5787594130193</v>
      </c>
      <c r="S76" s="134">
        <f>IF(ISNUMBER(R76/R$9*100),R76/R$9*100,0)</f>
        <v>2.4604748088557207</v>
      </c>
    </row>
    <row r="77" spans="1:19" x14ac:dyDescent="0.2">
      <c r="A77" s="72" t="s">
        <v>86</v>
      </c>
      <c r="B77" s="235">
        <v>0</v>
      </c>
      <c r="C77" s="134">
        <f t="shared" ref="C77:C99" si="46">IF(ISNUMBER(B77/B$9*100),B77/B$9*100,0)</f>
        <v>0</v>
      </c>
      <c r="D77" s="235">
        <f t="shared" ref="D77:D99" si="47">+F77+H77+J77</f>
        <v>0</v>
      </c>
      <c r="E77" s="134">
        <f t="shared" ref="E77:E99" si="48">IF(ISNUMBER(D77/D$9*100),D77/D$9*100,0)</f>
        <v>0</v>
      </c>
      <c r="F77" s="235">
        <v>0</v>
      </c>
      <c r="G77" s="134">
        <f t="shared" ref="G77:G99" si="49">IF(ISNUMBER(F77/F$9*100),F77/F$9*100,0)</f>
        <v>0</v>
      </c>
      <c r="H77" s="235">
        <v>0</v>
      </c>
      <c r="I77" s="134">
        <f t="shared" ref="I77:I99" si="50">IF(ISNUMBER(H77/H$9*100),H77/H$9*100,0)</f>
        <v>0</v>
      </c>
      <c r="J77" s="235">
        <v>0</v>
      </c>
      <c r="K77" s="134">
        <f t="shared" ref="K77:K99" si="51">IF(ISNUMBER(J77/J$9*100),J77/J$9*100,0)</f>
        <v>0</v>
      </c>
      <c r="L77" s="235">
        <v>0</v>
      </c>
      <c r="M77" s="134">
        <f t="shared" ref="M77:M99" si="52">IF(ISNUMBER(L77/L$9*100),L77/L$9*100,0)</f>
        <v>0</v>
      </c>
      <c r="N77" s="243">
        <v>0</v>
      </c>
      <c r="O77" s="134">
        <f t="shared" ref="O77:O99" si="53">IF(ISNUMBER(N77/N$9*100),N77/N$9*100,0)</f>
        <v>0</v>
      </c>
      <c r="P77" s="235">
        <v>0</v>
      </c>
      <c r="Q77" s="134">
        <f t="shared" ref="Q77:Q99" si="54">IF(ISNUMBER(P77/P$9*100),P77/P$9*100,0)</f>
        <v>0</v>
      </c>
      <c r="R77" s="235">
        <v>0</v>
      </c>
      <c r="S77" s="134">
        <f t="shared" ref="S77:S99" si="55">IF(ISNUMBER(R77/R$9*100),R77/R$9*100,0)</f>
        <v>0</v>
      </c>
    </row>
    <row r="78" spans="1:19" x14ac:dyDescent="0.2">
      <c r="A78" s="72" t="s">
        <v>110</v>
      </c>
      <c r="B78" s="235">
        <v>244380.62798072241</v>
      </c>
      <c r="C78" s="134">
        <f t="shared" si="46"/>
        <v>16.514747808390908</v>
      </c>
      <c r="D78" s="235">
        <f t="shared" si="47"/>
        <v>105694.10967666691</v>
      </c>
      <c r="E78" s="134">
        <f t="shared" si="48"/>
        <v>13.837624837315939</v>
      </c>
      <c r="F78" s="235">
        <v>257.96629822793267</v>
      </c>
      <c r="G78" s="134">
        <f t="shared" si="49"/>
        <v>0.16399436587925575</v>
      </c>
      <c r="H78" s="235">
        <v>105436.14337843898</v>
      </c>
      <c r="I78" s="134">
        <f t="shared" si="50"/>
        <v>20.034329163699859</v>
      </c>
      <c r="J78" s="235">
        <v>0</v>
      </c>
      <c r="K78" s="134">
        <f t="shared" si="51"/>
        <v>0</v>
      </c>
      <c r="L78" s="235">
        <v>125419.08623109793</v>
      </c>
      <c r="M78" s="134">
        <f t="shared" si="52"/>
        <v>22.156555951069414</v>
      </c>
      <c r="N78" s="243">
        <v>0</v>
      </c>
      <c r="O78" s="134">
        <f t="shared" si="53"/>
        <v>0</v>
      </c>
      <c r="P78" s="235">
        <v>11301.334386118042</v>
      </c>
      <c r="Q78" s="134">
        <f t="shared" si="54"/>
        <v>12.613066059787753</v>
      </c>
      <c r="R78" s="235">
        <v>1966.0976868392286</v>
      </c>
      <c r="S78" s="134">
        <f t="shared" si="55"/>
        <v>3.2607192570830579</v>
      </c>
    </row>
    <row r="79" spans="1:19" x14ac:dyDescent="0.2">
      <c r="A79" s="72" t="s">
        <v>87</v>
      </c>
      <c r="B79" s="235">
        <v>6153.4435596503581</v>
      </c>
      <c r="C79" s="134">
        <f t="shared" si="46"/>
        <v>0.4158372510148769</v>
      </c>
      <c r="D79" s="235">
        <f t="shared" si="47"/>
        <v>3244.3497394622841</v>
      </c>
      <c r="E79" s="134">
        <f t="shared" si="48"/>
        <v>0.42475493358201438</v>
      </c>
      <c r="F79" s="235">
        <v>2456.6947770677793</v>
      </c>
      <c r="G79" s="134">
        <f t="shared" si="49"/>
        <v>1.561770296708028</v>
      </c>
      <c r="H79" s="235">
        <v>787.65496239450476</v>
      </c>
      <c r="I79" s="134">
        <f t="shared" si="50"/>
        <v>0.14966536406205541</v>
      </c>
      <c r="J79" s="235">
        <v>0</v>
      </c>
      <c r="K79" s="134">
        <f t="shared" si="51"/>
        <v>0</v>
      </c>
      <c r="L79" s="235">
        <v>2909.093820188074</v>
      </c>
      <c r="M79" s="134">
        <f t="shared" si="52"/>
        <v>0.51392098229085525</v>
      </c>
      <c r="N79" s="243">
        <v>0</v>
      </c>
      <c r="O79" s="134">
        <f t="shared" si="53"/>
        <v>0</v>
      </c>
      <c r="P79" s="235">
        <v>0</v>
      </c>
      <c r="Q79" s="134">
        <f t="shared" si="54"/>
        <v>0</v>
      </c>
      <c r="R79" s="235">
        <v>0</v>
      </c>
      <c r="S79" s="134">
        <f t="shared" si="55"/>
        <v>0</v>
      </c>
    </row>
    <row r="80" spans="1:19" x14ac:dyDescent="0.2">
      <c r="A80" s="72" t="s">
        <v>111</v>
      </c>
      <c r="B80" s="235">
        <v>4505.5507663632225</v>
      </c>
      <c r="C80" s="134">
        <f t="shared" si="46"/>
        <v>0.30447599410482146</v>
      </c>
      <c r="D80" s="235">
        <f t="shared" si="47"/>
        <v>1808.5725121807136</v>
      </c>
      <c r="E80" s="134">
        <f t="shared" si="48"/>
        <v>0.23678091419850958</v>
      </c>
      <c r="F80" s="235">
        <v>214.97191518994387</v>
      </c>
      <c r="G80" s="134">
        <f t="shared" si="49"/>
        <v>0.13666197156604645</v>
      </c>
      <c r="H80" s="235">
        <v>1593.6005969907696</v>
      </c>
      <c r="I80" s="134">
        <f t="shared" si="50"/>
        <v>0.30280620945123166</v>
      </c>
      <c r="J80" s="235">
        <v>0</v>
      </c>
      <c r="K80" s="134">
        <f t="shared" si="51"/>
        <v>0</v>
      </c>
      <c r="L80" s="235">
        <v>2696.9782541825093</v>
      </c>
      <c r="M80" s="134">
        <f t="shared" si="52"/>
        <v>0.47644861227505669</v>
      </c>
      <c r="N80" s="243">
        <v>0</v>
      </c>
      <c r="O80" s="134">
        <f t="shared" si="53"/>
        <v>0</v>
      </c>
      <c r="P80" s="235">
        <v>0</v>
      </c>
      <c r="Q80" s="134">
        <f t="shared" si="54"/>
        <v>0</v>
      </c>
      <c r="R80" s="235">
        <v>0</v>
      </c>
      <c r="S80" s="134">
        <f t="shared" si="55"/>
        <v>0</v>
      </c>
    </row>
    <row r="81" spans="1:19" x14ac:dyDescent="0.2">
      <c r="A81" s="72" t="s">
        <v>112</v>
      </c>
      <c r="B81" s="235">
        <v>2902.9398558593111</v>
      </c>
      <c r="C81" s="134">
        <f t="shared" si="46"/>
        <v>0.19617479510783872</v>
      </c>
      <c r="D81" s="235">
        <f t="shared" si="47"/>
        <v>2472.9960254794228</v>
      </c>
      <c r="E81" s="134">
        <f t="shared" si="48"/>
        <v>0.32376819606544427</v>
      </c>
      <c r="F81" s="235">
        <v>128.98314911396633</v>
      </c>
      <c r="G81" s="134">
        <f t="shared" si="49"/>
        <v>8.1997182939627877E-2</v>
      </c>
      <c r="H81" s="235">
        <v>2344.0128763654566</v>
      </c>
      <c r="I81" s="134">
        <f t="shared" si="50"/>
        <v>0.44539494735217744</v>
      </c>
      <c r="J81" s="235">
        <v>0</v>
      </c>
      <c r="K81" s="134">
        <f t="shared" si="51"/>
        <v>0</v>
      </c>
      <c r="L81" s="235">
        <v>0</v>
      </c>
      <c r="M81" s="134">
        <f t="shared" si="52"/>
        <v>0</v>
      </c>
      <c r="N81" s="243">
        <v>0</v>
      </c>
      <c r="O81" s="134">
        <f t="shared" si="53"/>
        <v>0</v>
      </c>
      <c r="P81" s="235">
        <v>0</v>
      </c>
      <c r="Q81" s="134">
        <f t="shared" si="54"/>
        <v>0</v>
      </c>
      <c r="R81" s="235">
        <v>429.94383037988774</v>
      </c>
      <c r="S81" s="134">
        <f t="shared" si="55"/>
        <v>0.71305008727086205</v>
      </c>
    </row>
    <row r="82" spans="1:19" x14ac:dyDescent="0.2">
      <c r="A82" s="72" t="s">
        <v>113</v>
      </c>
      <c r="B82" s="235">
        <v>451371.51638186973</v>
      </c>
      <c r="C82" s="134">
        <f t="shared" si="46"/>
        <v>30.502772754661983</v>
      </c>
      <c r="D82" s="235">
        <f t="shared" si="47"/>
        <v>111702.22757213592</v>
      </c>
      <c r="E82" s="134">
        <f t="shared" si="48"/>
        <v>14.624216272450742</v>
      </c>
      <c r="F82" s="235">
        <v>1402.9116122164953</v>
      </c>
      <c r="G82" s="134">
        <f t="shared" si="49"/>
        <v>0.89185913745525258</v>
      </c>
      <c r="H82" s="235">
        <v>110299.31595991942</v>
      </c>
      <c r="I82" s="134">
        <f t="shared" si="50"/>
        <v>20.958399384359915</v>
      </c>
      <c r="J82" s="235">
        <v>0</v>
      </c>
      <c r="K82" s="134">
        <f t="shared" si="51"/>
        <v>0</v>
      </c>
      <c r="L82" s="235">
        <v>264692.71698213689</v>
      </c>
      <c r="M82" s="134">
        <f t="shared" si="52"/>
        <v>46.760657965957478</v>
      </c>
      <c r="N82" s="243">
        <v>0</v>
      </c>
      <c r="O82" s="134">
        <f t="shared" si="53"/>
        <v>0</v>
      </c>
      <c r="P82" s="235">
        <v>57360.692952135956</v>
      </c>
      <c r="Q82" s="134">
        <f t="shared" si="54"/>
        <v>64.018476466743095</v>
      </c>
      <c r="R82" s="235">
        <v>17615.878875461462</v>
      </c>
      <c r="S82" s="134">
        <f t="shared" si="55"/>
        <v>29.215453466100762</v>
      </c>
    </row>
    <row r="83" spans="1:19" x14ac:dyDescent="0.2">
      <c r="A83" s="72" t="s">
        <v>88</v>
      </c>
      <c r="B83" s="235">
        <v>14654.975845932546</v>
      </c>
      <c r="C83" s="134">
        <f t="shared" si="46"/>
        <v>0.99035358176069455</v>
      </c>
      <c r="D83" s="235">
        <f t="shared" si="47"/>
        <v>10658.739751533631</v>
      </c>
      <c r="E83" s="134">
        <f t="shared" si="48"/>
        <v>1.3954575365789645</v>
      </c>
      <c r="F83" s="235">
        <v>1010.661155528885</v>
      </c>
      <c r="G83" s="134">
        <f t="shared" si="49"/>
        <v>0.64249763034281782</v>
      </c>
      <c r="H83" s="235">
        <v>9648.0785960047451</v>
      </c>
      <c r="I83" s="134">
        <f t="shared" si="50"/>
        <v>1.8332687083956203</v>
      </c>
      <c r="J83" s="235">
        <v>0</v>
      </c>
      <c r="K83" s="134">
        <f t="shared" si="51"/>
        <v>0</v>
      </c>
      <c r="L83" s="235">
        <v>2071.2436928551456</v>
      </c>
      <c r="M83" s="134">
        <f t="shared" si="52"/>
        <v>0.36590624400248373</v>
      </c>
      <c r="N83" s="243">
        <v>0</v>
      </c>
      <c r="O83" s="134">
        <f t="shared" si="53"/>
        <v>0</v>
      </c>
      <c r="P83" s="235">
        <v>658.37591264914329</v>
      </c>
      <c r="Q83" s="134">
        <f t="shared" si="54"/>
        <v>0.73479277709162005</v>
      </c>
      <c r="R83" s="235">
        <v>1266.6164888946271</v>
      </c>
      <c r="S83" s="134">
        <f t="shared" si="55"/>
        <v>2.100648815327844</v>
      </c>
    </row>
    <row r="84" spans="1:19" x14ac:dyDescent="0.2">
      <c r="A84" s="72" t="s">
        <v>114</v>
      </c>
      <c r="B84" s="235">
        <v>158412.07880414903</v>
      </c>
      <c r="C84" s="134">
        <f t="shared" si="46"/>
        <v>10.705167397555906</v>
      </c>
      <c r="D84" s="235">
        <f t="shared" si="47"/>
        <v>91163.28648370372</v>
      </c>
      <c r="E84" s="134">
        <f t="shared" si="48"/>
        <v>11.935228568151068</v>
      </c>
      <c r="F84" s="235">
        <v>0</v>
      </c>
      <c r="G84" s="134">
        <f t="shared" si="49"/>
        <v>0</v>
      </c>
      <c r="H84" s="235">
        <v>91163.28648370372</v>
      </c>
      <c r="I84" s="134">
        <f t="shared" si="50"/>
        <v>17.322288453815705</v>
      </c>
      <c r="J84" s="235">
        <v>0</v>
      </c>
      <c r="K84" s="134">
        <f t="shared" si="51"/>
        <v>0</v>
      </c>
      <c r="L84" s="235">
        <v>55755.888192370599</v>
      </c>
      <c r="M84" s="134">
        <f t="shared" si="52"/>
        <v>9.8498441780986283</v>
      </c>
      <c r="N84" s="243">
        <v>0</v>
      </c>
      <c r="O84" s="134">
        <f t="shared" si="53"/>
        <v>0</v>
      </c>
      <c r="P84" s="235">
        <v>10442.534901117191</v>
      </c>
      <c r="Q84" s="134">
        <f t="shared" si="54"/>
        <v>11.654586798282757</v>
      </c>
      <c r="R84" s="235">
        <v>1050.3692269572707</v>
      </c>
      <c r="S84" s="134">
        <f t="shared" si="55"/>
        <v>1.7420086439820337</v>
      </c>
    </row>
    <row r="85" spans="1:19" x14ac:dyDescent="0.2">
      <c r="A85" s="72" t="s">
        <v>115</v>
      </c>
      <c r="B85" s="235">
        <v>4269.3707616400552</v>
      </c>
      <c r="C85" s="134">
        <f t="shared" si="46"/>
        <v>0.28851542780455253</v>
      </c>
      <c r="D85" s="235">
        <f t="shared" si="47"/>
        <v>4269.3707616400552</v>
      </c>
      <c r="E85" s="134">
        <f t="shared" si="48"/>
        <v>0.55895215988581226</v>
      </c>
      <c r="F85" s="235">
        <v>0</v>
      </c>
      <c r="G85" s="134">
        <f t="shared" si="49"/>
        <v>0</v>
      </c>
      <c r="H85" s="235">
        <v>4269.3707616400552</v>
      </c>
      <c r="I85" s="134">
        <f t="shared" si="50"/>
        <v>0.81123964154842176</v>
      </c>
      <c r="J85" s="235">
        <v>0</v>
      </c>
      <c r="K85" s="134">
        <f t="shared" si="51"/>
        <v>0</v>
      </c>
      <c r="L85" s="235">
        <v>0</v>
      </c>
      <c r="M85" s="134">
        <f t="shared" si="52"/>
        <v>0</v>
      </c>
      <c r="N85" s="243">
        <v>0</v>
      </c>
      <c r="O85" s="134">
        <f t="shared" si="53"/>
        <v>0</v>
      </c>
      <c r="P85" s="235">
        <v>0</v>
      </c>
      <c r="Q85" s="134">
        <f t="shared" si="54"/>
        <v>0</v>
      </c>
      <c r="R85" s="235">
        <v>0</v>
      </c>
      <c r="S85" s="134">
        <f t="shared" si="55"/>
        <v>0</v>
      </c>
    </row>
    <row r="86" spans="1:19" x14ac:dyDescent="0.2">
      <c r="A86" s="72" t="s">
        <v>116</v>
      </c>
      <c r="B86" s="235">
        <v>13099.863337688314</v>
      </c>
      <c r="C86" s="134">
        <f t="shared" si="46"/>
        <v>0.88526222857310211</v>
      </c>
      <c r="D86" s="235">
        <f t="shared" si="47"/>
        <v>13099.863337688312</v>
      </c>
      <c r="E86" s="134">
        <f t="shared" si="48"/>
        <v>1.7150529470523348</v>
      </c>
      <c r="F86" s="235">
        <v>1731.2632563617435</v>
      </c>
      <c r="G86" s="134">
        <f t="shared" si="49"/>
        <v>1.1005988838365122</v>
      </c>
      <c r="H86" s="235">
        <v>11368.600081326567</v>
      </c>
      <c r="I86" s="134">
        <f t="shared" si="50"/>
        <v>2.1601916464476583</v>
      </c>
      <c r="J86" s="235">
        <v>0</v>
      </c>
      <c r="K86" s="134">
        <f t="shared" si="51"/>
        <v>0</v>
      </c>
      <c r="L86" s="235">
        <v>0</v>
      </c>
      <c r="M86" s="134">
        <f t="shared" si="52"/>
        <v>0</v>
      </c>
      <c r="N86" s="243">
        <v>0</v>
      </c>
      <c r="O86" s="134">
        <f t="shared" si="53"/>
        <v>0</v>
      </c>
      <c r="P86" s="235">
        <v>0</v>
      </c>
      <c r="Q86" s="134">
        <f t="shared" si="54"/>
        <v>0</v>
      </c>
      <c r="R86" s="235">
        <v>0</v>
      </c>
      <c r="S86" s="134">
        <f t="shared" si="55"/>
        <v>0</v>
      </c>
    </row>
    <row r="87" spans="1:19" x14ac:dyDescent="0.2">
      <c r="A87" s="72" t="s">
        <v>89</v>
      </c>
      <c r="B87" s="235">
        <v>6580.6119873752496</v>
      </c>
      <c r="C87" s="134">
        <f t="shared" si="46"/>
        <v>0.44470442806517863</v>
      </c>
      <c r="D87" s="235">
        <f t="shared" si="47"/>
        <v>3262.8274015708025</v>
      </c>
      <c r="E87" s="134">
        <f t="shared" si="48"/>
        <v>0.42717405567794337</v>
      </c>
      <c r="F87" s="235">
        <v>0</v>
      </c>
      <c r="G87" s="134">
        <f t="shared" si="49"/>
        <v>0</v>
      </c>
      <c r="H87" s="235">
        <v>3262.8274015708025</v>
      </c>
      <c r="I87" s="134">
        <f t="shared" si="50"/>
        <v>0.61998244693741733</v>
      </c>
      <c r="J87" s="235">
        <v>0</v>
      </c>
      <c r="K87" s="134">
        <f t="shared" si="51"/>
        <v>0</v>
      </c>
      <c r="L87" s="235">
        <v>1289.8314911396633</v>
      </c>
      <c r="M87" s="134">
        <f t="shared" si="52"/>
        <v>0.22786183873345117</v>
      </c>
      <c r="N87" s="243">
        <v>0</v>
      </c>
      <c r="O87" s="134">
        <f t="shared" si="53"/>
        <v>0</v>
      </c>
      <c r="P87" s="235">
        <v>634.33083101823411</v>
      </c>
      <c r="Q87" s="134">
        <f t="shared" si="54"/>
        <v>0.70795681306632918</v>
      </c>
      <c r="R87" s="235">
        <v>1393.6222636465504</v>
      </c>
      <c r="S87" s="134">
        <f t="shared" si="55"/>
        <v>2.311284420194518</v>
      </c>
    </row>
    <row r="88" spans="1:19" x14ac:dyDescent="0.2">
      <c r="A88" s="72" t="s">
        <v>117</v>
      </c>
      <c r="B88" s="235">
        <v>20667.602757313995</v>
      </c>
      <c r="C88" s="134">
        <f t="shared" si="46"/>
        <v>1.3966747289313364</v>
      </c>
      <c r="D88" s="235">
        <f t="shared" si="47"/>
        <v>13960.774979004456</v>
      </c>
      <c r="E88" s="134">
        <f t="shared" si="48"/>
        <v>1.8277647372084198</v>
      </c>
      <c r="F88" s="235">
        <v>429.94383037988774</v>
      </c>
      <c r="G88" s="134">
        <f t="shared" si="49"/>
        <v>0.27332394313209291</v>
      </c>
      <c r="H88" s="235">
        <v>13530.831148624569</v>
      </c>
      <c r="I88" s="134">
        <f t="shared" si="50"/>
        <v>2.5710455295866033</v>
      </c>
      <c r="J88" s="235">
        <v>0</v>
      </c>
      <c r="K88" s="134">
        <f t="shared" si="51"/>
        <v>0</v>
      </c>
      <c r="L88" s="235">
        <v>6522.5661367181538</v>
      </c>
      <c r="M88" s="134">
        <f t="shared" si="52"/>
        <v>1.1522775830662448</v>
      </c>
      <c r="N88" s="243">
        <v>0</v>
      </c>
      <c r="O88" s="134">
        <f t="shared" si="53"/>
        <v>0</v>
      </c>
      <c r="P88" s="235">
        <v>0</v>
      </c>
      <c r="Q88" s="134">
        <f t="shared" si="54"/>
        <v>0</v>
      </c>
      <c r="R88" s="235">
        <v>184.26164159138048</v>
      </c>
      <c r="S88" s="134">
        <f t="shared" si="55"/>
        <v>0.30559289454465516</v>
      </c>
    </row>
    <row r="89" spans="1:19" x14ac:dyDescent="0.2">
      <c r="A89" s="72" t="s">
        <v>90</v>
      </c>
      <c r="B89" s="235">
        <v>45717.653230154865</v>
      </c>
      <c r="C89" s="134">
        <f t="shared" si="46"/>
        <v>3.0895063971561361</v>
      </c>
      <c r="D89" s="235">
        <f t="shared" si="47"/>
        <v>35811.598914650349</v>
      </c>
      <c r="E89" s="134">
        <f t="shared" si="48"/>
        <v>4.6885060304808972</v>
      </c>
      <c r="F89" s="235">
        <v>6417.1999711287917</v>
      </c>
      <c r="G89" s="134">
        <f t="shared" si="49"/>
        <v>4.0795431310790198</v>
      </c>
      <c r="H89" s="235">
        <v>29394.398943521559</v>
      </c>
      <c r="I89" s="134">
        <f t="shared" si="50"/>
        <v>5.5853433664574652</v>
      </c>
      <c r="J89" s="235">
        <v>0</v>
      </c>
      <c r="K89" s="134">
        <f t="shared" si="51"/>
        <v>0</v>
      </c>
      <c r="L89" s="235">
        <v>8153.9425016401583</v>
      </c>
      <c r="M89" s="134">
        <f t="shared" si="52"/>
        <v>1.4404767941499899</v>
      </c>
      <c r="N89" s="243">
        <v>0</v>
      </c>
      <c r="O89" s="134">
        <f t="shared" si="53"/>
        <v>0</v>
      </c>
      <c r="P89" s="235">
        <v>0</v>
      </c>
      <c r="Q89" s="134">
        <f t="shared" si="54"/>
        <v>0</v>
      </c>
      <c r="R89" s="235">
        <v>1752.1118138643594</v>
      </c>
      <c r="S89" s="134">
        <f t="shared" si="55"/>
        <v>2.9058295375012144</v>
      </c>
    </row>
    <row r="90" spans="1:19" x14ac:dyDescent="0.2">
      <c r="A90" s="72" t="s">
        <v>118</v>
      </c>
      <c r="B90" s="235">
        <v>35313.006646165566</v>
      </c>
      <c r="C90" s="134">
        <f t="shared" si="46"/>
        <v>2.3863814572219697</v>
      </c>
      <c r="D90" s="235">
        <f t="shared" si="47"/>
        <v>34990.548773380651</v>
      </c>
      <c r="E90" s="134">
        <f t="shared" si="48"/>
        <v>4.5810129652356215</v>
      </c>
      <c r="F90" s="235">
        <v>34990.548773380651</v>
      </c>
      <c r="G90" s="134">
        <f t="shared" si="49"/>
        <v>22.244195839828471</v>
      </c>
      <c r="H90" s="235">
        <v>0</v>
      </c>
      <c r="I90" s="134">
        <f t="shared" si="50"/>
        <v>0</v>
      </c>
      <c r="J90" s="235">
        <v>0</v>
      </c>
      <c r="K90" s="134">
        <f t="shared" si="51"/>
        <v>0</v>
      </c>
      <c r="L90" s="235">
        <v>0</v>
      </c>
      <c r="M90" s="134">
        <f t="shared" si="52"/>
        <v>0</v>
      </c>
      <c r="N90" s="243">
        <v>0</v>
      </c>
      <c r="O90" s="134">
        <f t="shared" si="53"/>
        <v>0</v>
      </c>
      <c r="P90" s="235">
        <v>0</v>
      </c>
      <c r="Q90" s="134">
        <f t="shared" si="54"/>
        <v>0</v>
      </c>
      <c r="R90" s="235">
        <v>322.45787278491582</v>
      </c>
      <c r="S90" s="134">
        <f t="shared" si="55"/>
        <v>0.53478756545314654</v>
      </c>
    </row>
    <row r="91" spans="1:19" x14ac:dyDescent="0.2">
      <c r="A91" s="72" t="s">
        <v>91</v>
      </c>
      <c r="B91" s="235">
        <v>115379.3082900536</v>
      </c>
      <c r="C91" s="134">
        <f t="shared" si="46"/>
        <v>7.7970999357082054</v>
      </c>
      <c r="D91" s="235">
        <f t="shared" si="47"/>
        <v>114012.26245326505</v>
      </c>
      <c r="E91" s="134">
        <f t="shared" si="48"/>
        <v>14.926649361143813</v>
      </c>
      <c r="F91" s="235">
        <v>78818.609993796825</v>
      </c>
      <c r="G91" s="134">
        <f t="shared" si="49"/>
        <v>50.106576146610273</v>
      </c>
      <c r="H91" s="235">
        <v>35193.652459468227</v>
      </c>
      <c r="I91" s="134">
        <f t="shared" si="50"/>
        <v>6.6872819438692233</v>
      </c>
      <c r="J91" s="235">
        <v>0</v>
      </c>
      <c r="K91" s="134">
        <f t="shared" si="51"/>
        <v>0</v>
      </c>
      <c r="L91" s="235">
        <v>1367.045836788534</v>
      </c>
      <c r="M91" s="134">
        <f t="shared" si="52"/>
        <v>0.24150253745806222</v>
      </c>
      <c r="N91" s="243">
        <v>0</v>
      </c>
      <c r="O91" s="134">
        <f t="shared" si="53"/>
        <v>0</v>
      </c>
      <c r="P91" s="235">
        <v>0</v>
      </c>
      <c r="Q91" s="134">
        <f t="shared" si="54"/>
        <v>0</v>
      </c>
      <c r="R91" s="235">
        <v>0</v>
      </c>
      <c r="S91" s="134">
        <f t="shared" si="55"/>
        <v>0</v>
      </c>
    </row>
    <row r="92" spans="1:19" x14ac:dyDescent="0.2">
      <c r="A92" s="72" t="s">
        <v>119</v>
      </c>
      <c r="B92" s="235">
        <v>63798.636019552141</v>
      </c>
      <c r="C92" s="134">
        <f t="shared" si="46"/>
        <v>4.3113825882522123</v>
      </c>
      <c r="D92" s="235">
        <f t="shared" si="47"/>
        <v>56188.83284443646</v>
      </c>
      <c r="E92" s="134">
        <f t="shared" si="48"/>
        <v>7.3563228010199451</v>
      </c>
      <c r="F92" s="235">
        <v>28158.405283526987</v>
      </c>
      <c r="G92" s="134">
        <f t="shared" si="49"/>
        <v>17.900864765531896</v>
      </c>
      <c r="H92" s="235">
        <v>28030.427560909477</v>
      </c>
      <c r="I92" s="134">
        <f t="shared" si="50"/>
        <v>5.3261698916554145</v>
      </c>
      <c r="J92" s="235">
        <v>0</v>
      </c>
      <c r="K92" s="134">
        <f t="shared" si="51"/>
        <v>0</v>
      </c>
      <c r="L92" s="235">
        <v>6047.7202531252178</v>
      </c>
      <c r="M92" s="134">
        <f t="shared" si="52"/>
        <v>1.0683912328772798</v>
      </c>
      <c r="N92" s="243">
        <v>0</v>
      </c>
      <c r="O92" s="134">
        <f t="shared" si="53"/>
        <v>0</v>
      </c>
      <c r="P92" s="235">
        <v>257.96629822793267</v>
      </c>
      <c r="Q92" s="134">
        <f t="shared" si="54"/>
        <v>0.28790812213684708</v>
      </c>
      <c r="R92" s="235">
        <v>1304.1166237625018</v>
      </c>
      <c r="S92" s="134">
        <f t="shared" si="55"/>
        <v>2.1628417636871236</v>
      </c>
    </row>
    <row r="93" spans="1:19" x14ac:dyDescent="0.2">
      <c r="A93" s="72" t="s">
        <v>120</v>
      </c>
      <c r="B93" s="235">
        <v>7374.764140498025</v>
      </c>
      <c r="C93" s="134">
        <f t="shared" si="46"/>
        <v>0.49837162189589362</v>
      </c>
      <c r="D93" s="235">
        <f t="shared" si="47"/>
        <v>2503.5277232322751</v>
      </c>
      <c r="E93" s="134">
        <f t="shared" si="48"/>
        <v>0.32776544984280931</v>
      </c>
      <c r="F93" s="235">
        <v>0</v>
      </c>
      <c r="G93" s="134">
        <f t="shared" si="49"/>
        <v>0</v>
      </c>
      <c r="H93" s="235">
        <v>2503.5277232322751</v>
      </c>
      <c r="I93" s="134">
        <f t="shared" si="50"/>
        <v>0.47570498000536848</v>
      </c>
      <c r="J93" s="235">
        <v>0</v>
      </c>
      <c r="K93" s="134">
        <f t="shared" si="51"/>
        <v>0</v>
      </c>
      <c r="L93" s="235">
        <v>4076.6229746325671</v>
      </c>
      <c r="M93" s="134">
        <f t="shared" si="52"/>
        <v>0.72017687054767821</v>
      </c>
      <c r="N93" s="243">
        <v>0</v>
      </c>
      <c r="O93" s="134">
        <f t="shared" si="53"/>
        <v>0</v>
      </c>
      <c r="P93" s="235">
        <v>0</v>
      </c>
      <c r="Q93" s="134">
        <f t="shared" si="54"/>
        <v>0</v>
      </c>
      <c r="R93" s="235">
        <v>794.61344263318279</v>
      </c>
      <c r="S93" s="134">
        <f t="shared" si="55"/>
        <v>1.3178446684897376</v>
      </c>
    </row>
    <row r="94" spans="1:19" x14ac:dyDescent="0.2">
      <c r="A94" s="72" t="s">
        <v>92</v>
      </c>
      <c r="B94" s="235">
        <v>102047.32974008931</v>
      </c>
      <c r="C94" s="134">
        <f t="shared" si="46"/>
        <v>6.8961518312745538</v>
      </c>
      <c r="D94" s="235">
        <f t="shared" si="47"/>
        <v>43983.109986880052</v>
      </c>
      <c r="E94" s="134">
        <f t="shared" si="48"/>
        <v>5.7583320114877683</v>
      </c>
      <c r="F94" s="235">
        <v>1068.7953911164086</v>
      </c>
      <c r="G94" s="134">
        <f t="shared" si="49"/>
        <v>0.679454733524674</v>
      </c>
      <c r="H94" s="235">
        <v>42914.314595763644</v>
      </c>
      <c r="I94" s="134">
        <f t="shared" si="50"/>
        <v>8.1543148003828971</v>
      </c>
      <c r="J94" s="235">
        <v>0</v>
      </c>
      <c r="K94" s="134">
        <f t="shared" si="51"/>
        <v>0</v>
      </c>
      <c r="L94" s="235">
        <v>50932.08193572794</v>
      </c>
      <c r="M94" s="134">
        <f t="shared" si="52"/>
        <v>8.9976697887438366</v>
      </c>
      <c r="N94" s="243">
        <v>0</v>
      </c>
      <c r="O94" s="134">
        <f t="shared" si="53"/>
        <v>0</v>
      </c>
      <c r="P94" s="235">
        <v>1655.7414735288385</v>
      </c>
      <c r="Q94" s="134">
        <f t="shared" si="54"/>
        <v>1.847921304691446</v>
      </c>
      <c r="R94" s="235">
        <v>5476.3963439524478</v>
      </c>
      <c r="S94" s="134">
        <f t="shared" si="55"/>
        <v>9.0824536022177824</v>
      </c>
    </row>
    <row r="95" spans="1:19" x14ac:dyDescent="0.2">
      <c r="A95" s="72" t="s">
        <v>121</v>
      </c>
      <c r="B95" s="235">
        <v>108649.38005353148</v>
      </c>
      <c r="C95" s="134">
        <f t="shared" si="46"/>
        <v>7.3423050179887097</v>
      </c>
      <c r="D95" s="235">
        <f t="shared" si="47"/>
        <v>80237.535508106521</v>
      </c>
      <c r="E95" s="134">
        <f t="shared" si="48"/>
        <v>10.504813538129497</v>
      </c>
      <c r="F95" s="235">
        <v>0</v>
      </c>
      <c r="G95" s="134">
        <f t="shared" si="49"/>
        <v>0</v>
      </c>
      <c r="H95" s="235">
        <v>0</v>
      </c>
      <c r="I95" s="134">
        <f t="shared" si="50"/>
        <v>0</v>
      </c>
      <c r="J95" s="235">
        <v>80237.535508106521</v>
      </c>
      <c r="K95" s="134">
        <f t="shared" si="51"/>
        <v>100</v>
      </c>
      <c r="L95" s="235">
        <v>3155.4676851993663</v>
      </c>
      <c r="M95" s="134">
        <f t="shared" si="52"/>
        <v>0.55744542892049753</v>
      </c>
      <c r="N95" s="243">
        <v>0</v>
      </c>
      <c r="O95" s="134">
        <f t="shared" si="53"/>
        <v>0</v>
      </c>
      <c r="P95" s="235">
        <v>0</v>
      </c>
      <c r="Q95" s="134">
        <f t="shared" si="54"/>
        <v>0</v>
      </c>
      <c r="R95" s="235">
        <v>25256.37686022569</v>
      </c>
      <c r="S95" s="134">
        <f t="shared" si="55"/>
        <v>41.887010469291639</v>
      </c>
    </row>
    <row r="96" spans="1:19" x14ac:dyDescent="0.2">
      <c r="A96" s="72" t="s">
        <v>122</v>
      </c>
      <c r="B96" s="235">
        <v>214.97191518994387</v>
      </c>
      <c r="C96" s="134">
        <f t="shared" si="46"/>
        <v>1.4527366569860745E-2</v>
      </c>
      <c r="D96" s="235">
        <f t="shared" si="47"/>
        <v>214.97191518994387</v>
      </c>
      <c r="E96" s="134">
        <f t="shared" si="48"/>
        <v>2.8144432287265292E-2</v>
      </c>
      <c r="F96" s="235">
        <v>214.97191518994387</v>
      </c>
      <c r="G96" s="134">
        <f t="shared" si="49"/>
        <v>0.13666197156604645</v>
      </c>
      <c r="H96" s="235">
        <v>0</v>
      </c>
      <c r="I96" s="134">
        <f t="shared" si="50"/>
        <v>0</v>
      </c>
      <c r="J96" s="235">
        <v>0</v>
      </c>
      <c r="K96" s="134">
        <f t="shared" si="51"/>
        <v>0</v>
      </c>
      <c r="L96" s="235">
        <v>0</v>
      </c>
      <c r="M96" s="134">
        <f t="shared" si="52"/>
        <v>0</v>
      </c>
      <c r="N96" s="243">
        <v>0</v>
      </c>
      <c r="O96" s="134">
        <f t="shared" si="53"/>
        <v>0</v>
      </c>
      <c r="P96" s="235">
        <v>0</v>
      </c>
      <c r="Q96" s="134">
        <f t="shared" si="54"/>
        <v>0</v>
      </c>
      <c r="R96" s="235">
        <v>0</v>
      </c>
      <c r="S96" s="134">
        <f t="shared" si="55"/>
        <v>0</v>
      </c>
    </row>
    <row r="97" spans="1:19" x14ac:dyDescent="0.2">
      <c r="A97" s="72" t="s">
        <v>123</v>
      </c>
      <c r="B97" s="235">
        <v>0</v>
      </c>
      <c r="C97" s="134">
        <f t="shared" si="46"/>
        <v>0</v>
      </c>
      <c r="D97" s="235">
        <f t="shared" si="47"/>
        <v>0</v>
      </c>
      <c r="E97" s="134">
        <f t="shared" si="48"/>
        <v>0</v>
      </c>
      <c r="F97" s="235">
        <v>0</v>
      </c>
      <c r="G97" s="134">
        <f t="shared" si="49"/>
        <v>0</v>
      </c>
      <c r="H97" s="235">
        <v>0</v>
      </c>
      <c r="I97" s="134">
        <f t="shared" si="50"/>
        <v>0</v>
      </c>
      <c r="J97" s="235">
        <v>0</v>
      </c>
      <c r="K97" s="134">
        <f t="shared" si="51"/>
        <v>0</v>
      </c>
      <c r="L97" s="235">
        <v>0</v>
      </c>
      <c r="M97" s="134">
        <f t="shared" si="52"/>
        <v>0</v>
      </c>
      <c r="N97" s="243">
        <v>0</v>
      </c>
      <c r="O97" s="134">
        <f t="shared" si="53"/>
        <v>0</v>
      </c>
      <c r="P97" s="235">
        <v>0</v>
      </c>
      <c r="Q97" s="134">
        <f t="shared" si="54"/>
        <v>0</v>
      </c>
      <c r="R97" s="235">
        <v>0</v>
      </c>
      <c r="S97" s="134">
        <f t="shared" si="55"/>
        <v>0</v>
      </c>
    </row>
    <row r="98" spans="1:19" x14ac:dyDescent="0.2">
      <c r="A98" s="72" t="s">
        <v>61</v>
      </c>
      <c r="B98" s="235">
        <v>0</v>
      </c>
      <c r="C98" s="134">
        <f t="shared" si="46"/>
        <v>0</v>
      </c>
      <c r="D98" s="235">
        <f t="shared" si="47"/>
        <v>0</v>
      </c>
      <c r="E98" s="134">
        <f t="shared" si="48"/>
        <v>0</v>
      </c>
      <c r="F98" s="235">
        <v>0</v>
      </c>
      <c r="G98" s="134">
        <f t="shared" si="49"/>
        <v>0</v>
      </c>
      <c r="H98" s="235">
        <v>0</v>
      </c>
      <c r="I98" s="134">
        <f t="shared" si="50"/>
        <v>0</v>
      </c>
      <c r="J98" s="235">
        <v>0</v>
      </c>
      <c r="K98" s="134">
        <f t="shared" si="51"/>
        <v>0</v>
      </c>
      <c r="L98" s="235">
        <v>0</v>
      </c>
      <c r="M98" s="134">
        <f t="shared" si="52"/>
        <v>0</v>
      </c>
      <c r="N98" s="243">
        <v>0</v>
      </c>
      <c r="O98" s="134">
        <f t="shared" si="53"/>
        <v>0</v>
      </c>
      <c r="P98" s="235">
        <v>0</v>
      </c>
      <c r="Q98" s="134">
        <f t="shared" si="54"/>
        <v>0</v>
      </c>
      <c r="R98" s="235">
        <v>0</v>
      </c>
      <c r="S98" s="134">
        <f t="shared" si="55"/>
        <v>0</v>
      </c>
    </row>
    <row r="99" spans="1:19" x14ac:dyDescent="0.2">
      <c r="A99" s="72" t="s">
        <v>124</v>
      </c>
      <c r="B99" s="235">
        <v>3908.3875636408052</v>
      </c>
      <c r="C99" s="134">
        <f t="shared" si="46"/>
        <v>0.26412091451074793</v>
      </c>
      <c r="D99" s="235">
        <f t="shared" si="47"/>
        <v>3908.3875636408052</v>
      </c>
      <c r="E99" s="134">
        <f t="shared" si="48"/>
        <v>0.51169172047467548</v>
      </c>
      <c r="F99" s="235">
        <v>0</v>
      </c>
      <c r="G99" s="134">
        <f t="shared" si="49"/>
        <v>0</v>
      </c>
      <c r="H99" s="235">
        <v>3908.3875636408052</v>
      </c>
      <c r="I99" s="134">
        <f t="shared" si="50"/>
        <v>0.74264782872647317</v>
      </c>
      <c r="J99" s="235">
        <v>0</v>
      </c>
      <c r="K99" s="134">
        <f t="shared" si="51"/>
        <v>0</v>
      </c>
      <c r="L99" s="235">
        <v>0</v>
      </c>
      <c r="M99" s="134">
        <f t="shared" si="52"/>
        <v>0</v>
      </c>
      <c r="N99" s="243">
        <v>0</v>
      </c>
      <c r="O99" s="134">
        <f t="shared" si="53"/>
        <v>0</v>
      </c>
      <c r="P99" s="235">
        <v>0</v>
      </c>
      <c r="Q99" s="134">
        <f t="shared" si="54"/>
        <v>0</v>
      </c>
      <c r="R99" s="235">
        <v>0</v>
      </c>
      <c r="S99" s="134">
        <f t="shared" si="55"/>
        <v>0</v>
      </c>
    </row>
    <row r="100" spans="1:19" x14ac:dyDescent="0.2">
      <c r="A100" s="9"/>
      <c r="C100" s="121"/>
      <c r="E100" s="121"/>
      <c r="G100" s="121"/>
      <c r="I100" s="121"/>
      <c r="K100" s="121"/>
      <c r="M100" s="121"/>
      <c r="N100" s="121"/>
      <c r="O100" s="121"/>
      <c r="Q100" s="121"/>
    </row>
    <row r="101" spans="1:19" x14ac:dyDescent="0.2">
      <c r="A101" s="16" t="s">
        <v>14</v>
      </c>
      <c r="C101" s="121"/>
      <c r="E101" s="121"/>
      <c r="G101" s="121"/>
      <c r="I101" s="121"/>
      <c r="K101" s="121"/>
      <c r="M101" s="121"/>
      <c r="N101" s="121"/>
      <c r="O101" s="121"/>
      <c r="Q101" s="121"/>
    </row>
    <row r="102" spans="1:19" x14ac:dyDescent="0.2">
      <c r="A102" s="72" t="s">
        <v>95</v>
      </c>
      <c r="B102" s="235">
        <v>43854.414342852135</v>
      </c>
      <c r="C102" s="134">
        <f>IF(ISNUMBER(B102/B$9*100),B102/B$9*100,0)</f>
        <v>2.9635924874291391</v>
      </c>
      <c r="D102" s="235">
        <f>+F102+H102+J102</f>
        <v>36697.984191202515</v>
      </c>
      <c r="E102" s="134">
        <f>IF(ISNUMBER(D102/D$9*100),D102/D$9*100,0)</f>
        <v>4.8045528655956566</v>
      </c>
      <c r="F102" s="243">
        <v>7939.2686308316324</v>
      </c>
      <c r="G102" s="134">
        <f>IF(ISNUMBER(F102/F$9*100),F102/F$9*100,0)</f>
        <v>5.0471528009751481</v>
      </c>
      <c r="H102" s="243">
        <v>28758.715560370882</v>
      </c>
      <c r="I102" s="134">
        <f>IF(ISNUMBER(H102/H$9*100),H102/H$9*100,0)</f>
        <v>5.4645547096092733</v>
      </c>
      <c r="J102" s="243">
        <v>0</v>
      </c>
      <c r="K102" s="134">
        <f>IF(ISNUMBER(J102/J$9*100),J102/J$9*100,0)</f>
        <v>0</v>
      </c>
      <c r="L102" s="243">
        <v>6762.5222240690427</v>
      </c>
      <c r="M102" s="134">
        <f>IF(ISNUMBER(L102/L$9*100),L102/L$9*100,0)</f>
        <v>1.1946682640619048</v>
      </c>
      <c r="N102" s="243">
        <v>0</v>
      </c>
      <c r="O102" s="134">
        <f>IF(ISNUMBER(N102/N$9*100),N102/N$9*100,0)</f>
        <v>0</v>
      </c>
      <c r="P102" s="243">
        <v>0</v>
      </c>
      <c r="Q102" s="134">
        <f>IF(ISNUMBER(P102/P$9*100),P102/P$9*100,0)</f>
        <v>0</v>
      </c>
      <c r="R102" s="243">
        <v>393.90792758057694</v>
      </c>
      <c r="S102" s="134">
        <f>IF(ISNUMBER(R102/R$9*100),R102/R$9*100,0)</f>
        <v>0.65328552776263726</v>
      </c>
    </row>
    <row r="103" spans="1:19" x14ac:dyDescent="0.2">
      <c r="A103" s="72" t="s">
        <v>96</v>
      </c>
      <c r="B103" s="235">
        <v>104550.95051259929</v>
      </c>
      <c r="C103" s="134">
        <f t="shared" ref="C103:C114" si="56">IF(ISNUMBER(B103/B$9*100),B103/B$9*100,0)</f>
        <v>7.0653414516118618</v>
      </c>
      <c r="D103" s="235">
        <f t="shared" ref="D103:D114" si="57">+F103+H103+J103</f>
        <v>95498.600247133276</v>
      </c>
      <c r="E103" s="134">
        <f t="shared" ref="E103:E114" si="58">IF(ISNUMBER(D103/D$9*100),D103/D$9*100,0)</f>
        <v>12.502814080663635</v>
      </c>
      <c r="F103" s="243">
        <v>58707.242715768589</v>
      </c>
      <c r="G103" s="134">
        <f t="shared" ref="G103:G114" si="59">IF(ISNUMBER(F103/F$9*100),F103/F$9*100,0)</f>
        <v>37.32137534177145</v>
      </c>
      <c r="H103" s="243">
        <v>36791.357531364687</v>
      </c>
      <c r="I103" s="134">
        <f t="shared" ref="I103:I114" si="60">IF(ISNUMBER(H103/H$9*100),H103/H$9*100,0)</f>
        <v>6.9908680604630149</v>
      </c>
      <c r="J103" s="243">
        <v>0</v>
      </c>
      <c r="K103" s="134">
        <f t="shared" ref="K103:K114" si="61">IF(ISNUMBER(J103/J$9*100),J103/J$9*100,0)</f>
        <v>0</v>
      </c>
      <c r="L103" s="243">
        <v>7364.6741541568626</v>
      </c>
      <c r="M103" s="134">
        <f t="shared" ref="M103:M114" si="62">IF(ISNUMBER(L103/L$9*100),L103/L$9*100,0)</f>
        <v>1.3010445209057149</v>
      </c>
      <c r="N103" s="243">
        <v>0</v>
      </c>
      <c r="O103" s="134">
        <f t="shared" ref="O103:O114" si="63">IF(ISNUMBER(N103/N$9*100),N103/N$9*100,0)</f>
        <v>0</v>
      </c>
      <c r="P103" s="243">
        <v>0</v>
      </c>
      <c r="Q103" s="134">
        <f t="shared" ref="Q103:Q114" si="64">IF(ISNUMBER(P103/P$9*100),P103/P$9*100,0)</f>
        <v>0</v>
      </c>
      <c r="R103" s="243">
        <v>1687.6761113091338</v>
      </c>
      <c r="S103" s="134">
        <f t="shared" ref="S103:S114" si="65">IF(ISNUMBER(R103/R$9*100),R103/R$9*100,0)</f>
        <v>2.7989646865978624</v>
      </c>
    </row>
    <row r="104" spans="1:19" x14ac:dyDescent="0.2">
      <c r="A104" s="72" t="s">
        <v>97</v>
      </c>
      <c r="B104" s="235">
        <v>95572.025927011287</v>
      </c>
      <c r="C104" s="134">
        <f t="shared" si="56"/>
        <v>6.4585639163104798</v>
      </c>
      <c r="D104" s="235">
        <f t="shared" si="57"/>
        <v>87209.400346239097</v>
      </c>
      <c r="E104" s="134">
        <f t="shared" si="58"/>
        <v>11.417580108959987</v>
      </c>
      <c r="F104" s="243">
        <v>45420.182603864159</v>
      </c>
      <c r="G104" s="134">
        <f t="shared" si="59"/>
        <v>28.874523902572964</v>
      </c>
      <c r="H104" s="243">
        <v>41789.217742374938</v>
      </c>
      <c r="I104" s="134">
        <f t="shared" si="60"/>
        <v>7.9405307982411628</v>
      </c>
      <c r="J104" s="243">
        <v>0</v>
      </c>
      <c r="K104" s="134">
        <f t="shared" si="61"/>
        <v>0</v>
      </c>
      <c r="L104" s="243">
        <v>5718.3806483448425</v>
      </c>
      <c r="M104" s="134">
        <f t="shared" si="62"/>
        <v>1.0102100453124625</v>
      </c>
      <c r="N104" s="243">
        <v>0</v>
      </c>
      <c r="O104" s="134">
        <f t="shared" si="63"/>
        <v>0</v>
      </c>
      <c r="P104" s="243">
        <v>645.08031799995342</v>
      </c>
      <c r="Q104" s="134">
        <f t="shared" si="64"/>
        <v>0.719953979487296</v>
      </c>
      <c r="R104" s="243">
        <v>1999.1646144273745</v>
      </c>
      <c r="S104" s="134">
        <f t="shared" si="65"/>
        <v>3.3155598523805265</v>
      </c>
    </row>
    <row r="105" spans="1:19" x14ac:dyDescent="0.2">
      <c r="A105" s="72" t="s">
        <v>98</v>
      </c>
      <c r="B105" s="235">
        <v>50129.854563680856</v>
      </c>
      <c r="C105" s="134">
        <f t="shared" si="56"/>
        <v>3.3876740256834501</v>
      </c>
      <c r="D105" s="235">
        <f t="shared" si="57"/>
        <v>47395.700773299417</v>
      </c>
      <c r="E105" s="134">
        <f t="shared" si="58"/>
        <v>6.2051133048844518</v>
      </c>
      <c r="F105" s="243">
        <v>9954.320393392145</v>
      </c>
      <c r="G105" s="134">
        <f t="shared" si="59"/>
        <v>6.3281617478221666</v>
      </c>
      <c r="H105" s="243">
        <v>37441.38037990727</v>
      </c>
      <c r="I105" s="134">
        <f t="shared" si="60"/>
        <v>7.1143814145591104</v>
      </c>
      <c r="J105" s="243">
        <v>0</v>
      </c>
      <c r="K105" s="134">
        <f t="shared" si="61"/>
        <v>0</v>
      </c>
      <c r="L105" s="243">
        <v>1446.4692595682311</v>
      </c>
      <c r="M105" s="134">
        <f t="shared" si="62"/>
        <v>0.25553349210400239</v>
      </c>
      <c r="N105" s="243">
        <v>0</v>
      </c>
      <c r="O105" s="134">
        <f t="shared" si="63"/>
        <v>0</v>
      </c>
      <c r="P105" s="243">
        <v>0</v>
      </c>
      <c r="Q105" s="134">
        <f t="shared" si="64"/>
        <v>0</v>
      </c>
      <c r="R105" s="243">
        <v>1287.6845308132361</v>
      </c>
      <c r="S105" s="134">
        <f t="shared" si="65"/>
        <v>2.1355895868128463</v>
      </c>
    </row>
    <row r="106" spans="1:19" x14ac:dyDescent="0.2">
      <c r="A106" s="72" t="s">
        <v>99</v>
      </c>
      <c r="B106" s="235">
        <v>646772.51217931544</v>
      </c>
      <c r="C106" s="134">
        <f t="shared" si="56"/>
        <v>43.707576235884829</v>
      </c>
      <c r="D106" s="235">
        <f t="shared" si="57"/>
        <v>203054.65678952582</v>
      </c>
      <c r="E106" s="134">
        <f t="shared" si="58"/>
        <v>26.584207679301713</v>
      </c>
      <c r="F106" s="243">
        <v>8084.5722248820366</v>
      </c>
      <c r="G106" s="134">
        <f t="shared" si="59"/>
        <v>5.139525219116444</v>
      </c>
      <c r="H106" s="243">
        <v>194970.0845646438</v>
      </c>
      <c r="I106" s="134">
        <f t="shared" si="60"/>
        <v>37.047019419350683</v>
      </c>
      <c r="J106" s="243">
        <v>0</v>
      </c>
      <c r="K106" s="134">
        <f t="shared" si="61"/>
        <v>0</v>
      </c>
      <c r="L106" s="243">
        <v>359224.38019542099</v>
      </c>
      <c r="M106" s="134">
        <f t="shared" si="62"/>
        <v>63.460636797516244</v>
      </c>
      <c r="N106" s="243">
        <v>0</v>
      </c>
      <c r="O106" s="134">
        <f t="shared" si="63"/>
        <v>0</v>
      </c>
      <c r="P106" s="243">
        <v>60326.176157576629</v>
      </c>
      <c r="Q106" s="134">
        <f t="shared" si="64"/>
        <v>67.328159579505368</v>
      </c>
      <c r="R106" s="243">
        <v>24167.299036788801</v>
      </c>
      <c r="S106" s="134">
        <f t="shared" si="65"/>
        <v>40.080804676408704</v>
      </c>
    </row>
    <row r="107" spans="1:19" x14ac:dyDescent="0.2">
      <c r="A107" s="72" t="s">
        <v>100</v>
      </c>
      <c r="B107" s="235">
        <v>34770.623051690527</v>
      </c>
      <c r="C107" s="134">
        <f t="shared" si="56"/>
        <v>2.3497282725887327</v>
      </c>
      <c r="D107" s="235">
        <f t="shared" si="57"/>
        <v>3481.0407974407431</v>
      </c>
      <c r="E107" s="134">
        <f t="shared" si="58"/>
        <v>0.45574286727739949</v>
      </c>
      <c r="F107" s="243">
        <v>0</v>
      </c>
      <c r="G107" s="134">
        <f t="shared" si="59"/>
        <v>0</v>
      </c>
      <c r="H107" s="243">
        <v>3481.0407974407431</v>
      </c>
      <c r="I107" s="134">
        <f t="shared" si="60"/>
        <v>0.66144601778423506</v>
      </c>
      <c r="J107" s="243">
        <v>0</v>
      </c>
      <c r="K107" s="134">
        <f t="shared" si="61"/>
        <v>0</v>
      </c>
      <c r="L107" s="243">
        <v>29976.719485021484</v>
      </c>
      <c r="M107" s="134">
        <f t="shared" si="62"/>
        <v>5.2956920868931201</v>
      </c>
      <c r="N107" s="243">
        <v>0</v>
      </c>
      <c r="O107" s="134">
        <f t="shared" si="63"/>
        <v>0</v>
      </c>
      <c r="P107" s="243">
        <v>959.6297312728118</v>
      </c>
      <c r="Q107" s="134">
        <f t="shared" si="64"/>
        <v>1.0710127476935907</v>
      </c>
      <c r="R107" s="243">
        <v>353.23303795548077</v>
      </c>
      <c r="S107" s="134">
        <f t="shared" si="65"/>
        <v>0.58582733544183818</v>
      </c>
    </row>
    <row r="108" spans="1:19" x14ac:dyDescent="0.2">
      <c r="A108" s="72" t="s">
        <v>101</v>
      </c>
      <c r="B108" s="235">
        <v>167510.28587680933</v>
      </c>
      <c r="C108" s="134">
        <f t="shared" si="56"/>
        <v>11.320005801708612</v>
      </c>
      <c r="D108" s="235">
        <f t="shared" si="57"/>
        <v>42079.769695565752</v>
      </c>
      <c r="E108" s="134">
        <f t="shared" si="58"/>
        <v>5.5091439633597732</v>
      </c>
      <c r="F108" s="243">
        <v>257.96629822793267</v>
      </c>
      <c r="G108" s="134">
        <f t="shared" si="59"/>
        <v>0.16399436587925575</v>
      </c>
      <c r="H108" s="243">
        <v>41821.803397337819</v>
      </c>
      <c r="I108" s="134">
        <f t="shared" si="60"/>
        <v>7.9467225244995676</v>
      </c>
      <c r="J108" s="243">
        <v>0</v>
      </c>
      <c r="K108" s="134">
        <f t="shared" si="61"/>
        <v>0</v>
      </c>
      <c r="L108" s="243">
        <v>112844.9057843833</v>
      </c>
      <c r="M108" s="134">
        <f t="shared" si="62"/>
        <v>19.935199210412534</v>
      </c>
      <c r="N108" s="243">
        <v>0</v>
      </c>
      <c r="O108" s="134">
        <f t="shared" si="63"/>
        <v>0</v>
      </c>
      <c r="P108" s="243">
        <v>10277.821215551076</v>
      </c>
      <c r="Q108" s="134">
        <f t="shared" si="64"/>
        <v>11.47075500231816</v>
      </c>
      <c r="R108" s="243">
        <v>2307.789181309141</v>
      </c>
      <c r="S108" s="134">
        <f t="shared" si="65"/>
        <v>3.8274052582200095</v>
      </c>
    </row>
    <row r="109" spans="1:19" x14ac:dyDescent="0.2">
      <c r="A109" s="72" t="s">
        <v>102</v>
      </c>
      <c r="B109" s="235">
        <v>46385.34595921648</v>
      </c>
      <c r="C109" s="134">
        <f t="shared" si="56"/>
        <v>3.1346277192718097</v>
      </c>
      <c r="D109" s="235">
        <f t="shared" si="57"/>
        <v>40820.624859088784</v>
      </c>
      <c r="E109" s="134">
        <f t="shared" si="58"/>
        <v>5.3442949105950257</v>
      </c>
      <c r="F109" s="243">
        <v>0</v>
      </c>
      <c r="G109" s="134">
        <f t="shared" si="59"/>
        <v>0</v>
      </c>
      <c r="H109" s="243">
        <v>40820.624859088784</v>
      </c>
      <c r="I109" s="134">
        <f t="shared" si="60"/>
        <v>7.756484720420187</v>
      </c>
      <c r="J109" s="243">
        <v>0</v>
      </c>
      <c r="K109" s="134">
        <f t="shared" si="61"/>
        <v>0</v>
      </c>
      <c r="L109" s="243">
        <v>4603.8429874681187</v>
      </c>
      <c r="M109" s="134">
        <f t="shared" si="62"/>
        <v>0.8133156428346191</v>
      </c>
      <c r="N109" s="243">
        <v>0</v>
      </c>
      <c r="O109" s="134">
        <f t="shared" si="63"/>
        <v>0</v>
      </c>
      <c r="P109" s="243">
        <v>353.23303795548077</v>
      </c>
      <c r="Q109" s="134">
        <f t="shared" si="64"/>
        <v>0.39423235257110079</v>
      </c>
      <c r="R109" s="243">
        <v>607.64507470408034</v>
      </c>
      <c r="S109" s="134">
        <f t="shared" si="65"/>
        <v>1.0077627423205893</v>
      </c>
    </row>
    <row r="110" spans="1:19" x14ac:dyDescent="0.2">
      <c r="A110" s="72" t="s">
        <v>103</v>
      </c>
      <c r="B110" s="235">
        <v>280931.62375014235</v>
      </c>
      <c r="C110" s="134">
        <f t="shared" si="56"/>
        <v>18.984790062825045</v>
      </c>
      <c r="D110" s="235">
        <f t="shared" si="57"/>
        <v>199343.99736749585</v>
      </c>
      <c r="E110" s="134">
        <f t="shared" si="58"/>
        <v>26.098402811479097</v>
      </c>
      <c r="F110" s="243">
        <v>19309.699615988837</v>
      </c>
      <c r="G110" s="134">
        <f t="shared" si="59"/>
        <v>12.275564543105533</v>
      </c>
      <c r="H110" s="243">
        <v>99796.762243400473</v>
      </c>
      <c r="I110" s="134">
        <f t="shared" si="60"/>
        <v>18.962768555366527</v>
      </c>
      <c r="J110" s="243">
        <v>80237.535508106521</v>
      </c>
      <c r="K110" s="134">
        <f t="shared" si="61"/>
        <v>100</v>
      </c>
      <c r="L110" s="243">
        <v>37057.30900546124</v>
      </c>
      <c r="M110" s="134">
        <f t="shared" si="62"/>
        <v>6.5465501707026972</v>
      </c>
      <c r="N110" s="243">
        <v>0</v>
      </c>
      <c r="O110" s="134">
        <f t="shared" si="63"/>
        <v>0</v>
      </c>
      <c r="P110" s="243">
        <v>17038.275161667127</v>
      </c>
      <c r="Q110" s="134">
        <f t="shared" si="64"/>
        <v>19.01588633842443</v>
      </c>
      <c r="R110" s="243">
        <v>27492.042215518686</v>
      </c>
      <c r="S110" s="134">
        <f t="shared" si="65"/>
        <v>45.594800334055066</v>
      </c>
    </row>
    <row r="111" spans="1:19" x14ac:dyDescent="0.2">
      <c r="A111" s="72" t="s">
        <v>104</v>
      </c>
      <c r="B111" s="235">
        <v>0</v>
      </c>
      <c r="C111" s="134">
        <f t="shared" si="56"/>
        <v>0</v>
      </c>
      <c r="D111" s="235">
        <f t="shared" si="57"/>
        <v>0</v>
      </c>
      <c r="E111" s="134">
        <f t="shared" si="58"/>
        <v>0</v>
      </c>
      <c r="F111" s="243">
        <v>0</v>
      </c>
      <c r="G111" s="134">
        <f t="shared" si="59"/>
        <v>0</v>
      </c>
      <c r="H111" s="243">
        <v>0</v>
      </c>
      <c r="I111" s="134">
        <f t="shared" si="60"/>
        <v>0</v>
      </c>
      <c r="J111" s="243">
        <v>0</v>
      </c>
      <c r="K111" s="134">
        <f t="shared" si="61"/>
        <v>0</v>
      </c>
      <c r="L111" s="243">
        <v>0</v>
      </c>
      <c r="M111" s="134">
        <f t="shared" si="62"/>
        <v>0</v>
      </c>
      <c r="N111" s="243">
        <v>0</v>
      </c>
      <c r="O111" s="134">
        <f t="shared" si="63"/>
        <v>0</v>
      </c>
      <c r="P111" s="243">
        <v>0</v>
      </c>
      <c r="Q111" s="134">
        <f t="shared" si="64"/>
        <v>0</v>
      </c>
      <c r="R111" s="243">
        <v>0</v>
      </c>
      <c r="S111" s="134">
        <f t="shared" si="65"/>
        <v>0</v>
      </c>
    </row>
    <row r="112" spans="1:19" x14ac:dyDescent="0.2">
      <c r="A112" s="72" t="s">
        <v>93</v>
      </c>
      <c r="B112" s="235">
        <v>0</v>
      </c>
      <c r="C112" s="134">
        <f t="shared" si="56"/>
        <v>0</v>
      </c>
      <c r="D112" s="235">
        <f t="shared" si="57"/>
        <v>0</v>
      </c>
      <c r="E112" s="134">
        <f t="shared" si="58"/>
        <v>0</v>
      </c>
      <c r="F112" s="243">
        <v>0</v>
      </c>
      <c r="G112" s="134">
        <f t="shared" si="59"/>
        <v>0</v>
      </c>
      <c r="H112" s="243">
        <v>0</v>
      </c>
      <c r="I112" s="134">
        <f t="shared" si="60"/>
        <v>0</v>
      </c>
      <c r="J112" s="243">
        <v>0</v>
      </c>
      <c r="K112" s="134">
        <f t="shared" si="61"/>
        <v>0</v>
      </c>
      <c r="L112" s="243">
        <v>0</v>
      </c>
      <c r="M112" s="134">
        <f t="shared" si="62"/>
        <v>0</v>
      </c>
      <c r="N112" s="243">
        <v>0</v>
      </c>
      <c r="O112" s="134">
        <f t="shared" si="63"/>
        <v>0</v>
      </c>
      <c r="P112" s="243">
        <v>0</v>
      </c>
      <c r="Q112" s="134">
        <f t="shared" si="64"/>
        <v>0</v>
      </c>
      <c r="R112" s="243">
        <v>0</v>
      </c>
      <c r="S112" s="134">
        <f t="shared" si="65"/>
        <v>0</v>
      </c>
    </row>
    <row r="113" spans="1:19" x14ac:dyDescent="0.2">
      <c r="A113" s="72" t="s">
        <v>61</v>
      </c>
      <c r="B113" s="235">
        <v>0</v>
      </c>
      <c r="C113" s="134">
        <f t="shared" si="56"/>
        <v>0</v>
      </c>
      <c r="D113" s="235">
        <f t="shared" si="57"/>
        <v>0</v>
      </c>
      <c r="E113" s="134">
        <f t="shared" si="58"/>
        <v>0</v>
      </c>
      <c r="F113" s="243">
        <v>0</v>
      </c>
      <c r="G113" s="134">
        <f t="shared" si="59"/>
        <v>0</v>
      </c>
      <c r="H113" s="243">
        <v>0</v>
      </c>
      <c r="I113" s="134">
        <f t="shared" si="60"/>
        <v>0</v>
      </c>
      <c r="J113" s="243">
        <v>0</v>
      </c>
      <c r="K113" s="134">
        <f t="shared" si="61"/>
        <v>0</v>
      </c>
      <c r="L113" s="243">
        <v>0</v>
      </c>
      <c r="M113" s="134">
        <f t="shared" si="62"/>
        <v>0</v>
      </c>
      <c r="N113" s="243">
        <v>0</v>
      </c>
      <c r="O113" s="134">
        <f t="shared" si="63"/>
        <v>0</v>
      </c>
      <c r="P113" s="243">
        <v>0</v>
      </c>
      <c r="Q113" s="134">
        <f t="shared" si="64"/>
        <v>0</v>
      </c>
      <c r="R113" s="243">
        <v>0</v>
      </c>
      <c r="S113" s="134">
        <f t="shared" si="65"/>
        <v>0</v>
      </c>
    </row>
    <row r="114" spans="1:19" x14ac:dyDescent="0.2">
      <c r="A114" s="191" t="s">
        <v>94</v>
      </c>
      <c r="B114" s="235">
        <v>9294.4488609213731</v>
      </c>
      <c r="C114" s="134">
        <f t="shared" si="56"/>
        <v>0.62810002668546583</v>
      </c>
      <c r="D114" s="235">
        <f t="shared" si="57"/>
        <v>8235.0715325882284</v>
      </c>
      <c r="E114" s="134">
        <f t="shared" si="58"/>
        <v>1.078147407883155</v>
      </c>
      <c r="F114" s="243">
        <v>7628.6748392708969</v>
      </c>
      <c r="G114" s="134">
        <f t="shared" si="59"/>
        <v>4.8497020787570424</v>
      </c>
      <c r="H114" s="243">
        <v>606.39669331733103</v>
      </c>
      <c r="I114" s="134">
        <f t="shared" si="60"/>
        <v>0.1152237797061051</v>
      </c>
      <c r="J114" s="243">
        <v>0</v>
      </c>
      <c r="K114" s="134">
        <f t="shared" si="61"/>
        <v>0</v>
      </c>
      <c r="L114" s="243">
        <v>1059.3773283331443</v>
      </c>
      <c r="M114" s="134">
        <f t="shared" si="62"/>
        <v>0.18714976925647361</v>
      </c>
      <c r="N114" s="243">
        <v>0</v>
      </c>
      <c r="O114" s="134">
        <f t="shared" si="63"/>
        <v>0</v>
      </c>
      <c r="P114" s="243">
        <v>0</v>
      </c>
      <c r="Q114" s="134">
        <f t="shared" si="64"/>
        <v>0</v>
      </c>
      <c r="R114" s="243">
        <v>0</v>
      </c>
      <c r="S114" s="134">
        <f t="shared" si="65"/>
        <v>0</v>
      </c>
    </row>
    <row r="115" spans="1:19" x14ac:dyDescent="0.2">
      <c r="A115" s="118" t="str">
        <f>'C05'!A42</f>
        <v>Fuente: Instituto Nacional de Estadística (INE).  LXXXI Encuesta Permanente de Hogares de Propósitos Múltiples,  Junio2024.</v>
      </c>
      <c r="B115" s="144"/>
      <c r="C115" s="145"/>
      <c r="D115" s="140"/>
    </row>
    <row r="116" spans="1:19" x14ac:dyDescent="0.2">
      <c r="A116" s="118" t="str">
        <f>'C05'!A43</f>
        <v>(Promedio de salarios mínimos por rama)</v>
      </c>
      <c r="B116" s="146"/>
      <c r="C116" s="145"/>
      <c r="D116" s="152"/>
    </row>
    <row r="117" spans="1:19" x14ac:dyDescent="0.2">
      <c r="A117" s="148" t="s">
        <v>58</v>
      </c>
      <c r="B117" s="146"/>
      <c r="C117" s="145"/>
      <c r="D117" s="152"/>
    </row>
    <row r="118" spans="1:19" x14ac:dyDescent="0.2">
      <c r="A118" s="148" t="s">
        <v>59</v>
      </c>
      <c r="B118" s="146"/>
      <c r="C118" s="145"/>
      <c r="D118" s="152"/>
    </row>
    <row r="119" spans="1:19" x14ac:dyDescent="0.2">
      <c r="B119" s="153"/>
      <c r="C119" s="154"/>
      <c r="D119" s="152"/>
    </row>
    <row r="120" spans="1:19" x14ac:dyDescent="0.2">
      <c r="A120" s="155"/>
      <c r="B120" s="153"/>
      <c r="C120" s="154"/>
      <c r="D120" s="152"/>
    </row>
    <row r="121" spans="1:19" x14ac:dyDescent="0.2">
      <c r="A121" s="155"/>
      <c r="B121" s="153"/>
      <c r="C121" s="154"/>
      <c r="D121" s="152"/>
    </row>
  </sheetData>
  <mergeCells count="31">
    <mergeCell ref="A5:A7"/>
    <mergeCell ref="B5:C6"/>
    <mergeCell ref="D5:K5"/>
    <mergeCell ref="L5:M6"/>
    <mergeCell ref="P5:Q6"/>
    <mergeCell ref="D6:E6"/>
    <mergeCell ref="F6:G6"/>
    <mergeCell ref="H6:I6"/>
    <mergeCell ref="J6:K6"/>
    <mergeCell ref="N5:O6"/>
    <mergeCell ref="D70:E70"/>
    <mergeCell ref="F70:G70"/>
    <mergeCell ref="H70:I70"/>
    <mergeCell ref="J70:K70"/>
    <mergeCell ref="B68:K68"/>
    <mergeCell ref="N69:O70"/>
    <mergeCell ref="R5:S6"/>
    <mergeCell ref="R69:S70"/>
    <mergeCell ref="A1:S1"/>
    <mergeCell ref="A2:S2"/>
    <mergeCell ref="A3:S3"/>
    <mergeCell ref="A4:S4"/>
    <mergeCell ref="A64:S64"/>
    <mergeCell ref="A65:S65"/>
    <mergeCell ref="A66:S66"/>
    <mergeCell ref="A67:S67"/>
    <mergeCell ref="A69:A71"/>
    <mergeCell ref="B69:C70"/>
    <mergeCell ref="D69:K69"/>
    <mergeCell ref="L69:M70"/>
    <mergeCell ref="P69:Q70"/>
  </mergeCells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63" max="16383" man="1"/>
  </rowBreaks>
  <ignoredErrors>
    <ignoredError sqref="P55:Q56 C12:C13 C47 G47 E12:E13 G12:G13 I47 I12:I13 K47 K12:K13 M47 M12:M13 Q47 Q12:Q13 C55:M56" formula="1"/>
    <ignoredError sqref="D74:L74 D75:K75 P74:Q75 M75" emptyCellReference="1"/>
    <ignoredError sqref="E47" formula="1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AJ109"/>
  <sheetViews>
    <sheetView topLeftCell="A17" workbookViewId="0">
      <selection activeCell="A37" sqref="A37"/>
    </sheetView>
  </sheetViews>
  <sheetFormatPr baseColWidth="10" defaultColWidth="12" defaultRowHeight="10.199999999999999" x14ac:dyDescent="0.2"/>
  <cols>
    <col min="1" max="1" width="55.28515625" style="157" customWidth="1"/>
    <col min="2" max="2" width="14.140625" style="157" customWidth="1"/>
    <col min="3" max="3" width="12.42578125" style="157" customWidth="1"/>
    <col min="4" max="4" width="13" style="157" customWidth="1"/>
    <col min="5" max="5" width="13.140625" style="163" customWidth="1"/>
    <col min="6" max="6" width="16.7109375" style="163" bestFit="1" customWidth="1"/>
    <col min="7" max="7" width="12.140625" style="163" bestFit="1" customWidth="1"/>
    <col min="8" max="8" width="12.140625" style="163" customWidth="1"/>
    <col min="9" max="9" width="12" style="163"/>
    <col min="10" max="10" width="10.7109375" style="157" customWidth="1"/>
    <col min="11" max="11" width="11.7109375" style="157" customWidth="1"/>
    <col min="12" max="12" width="10.7109375" style="157" customWidth="1"/>
    <col min="13" max="13" width="11.42578125" style="157" bestFit="1" customWidth="1"/>
    <col min="14" max="14" width="11" style="157" customWidth="1"/>
    <col min="15" max="16384" width="12" style="157"/>
  </cols>
  <sheetData>
    <row r="1" spans="1:36" x14ac:dyDescent="0.2">
      <c r="A1" s="315" t="s">
        <v>84</v>
      </c>
      <c r="B1" s="315"/>
      <c r="C1" s="315"/>
      <c r="D1" s="315"/>
      <c r="E1" s="315"/>
      <c r="F1" s="315"/>
      <c r="G1" s="315"/>
      <c r="H1" s="315"/>
      <c r="I1" s="315"/>
    </row>
    <row r="2" spans="1:36" x14ac:dyDescent="0.2">
      <c r="A2" s="315" t="s">
        <v>52</v>
      </c>
      <c r="B2" s="315"/>
      <c r="C2" s="315"/>
      <c r="D2" s="315"/>
      <c r="E2" s="315"/>
      <c r="F2" s="315"/>
      <c r="G2" s="315"/>
      <c r="H2" s="315"/>
      <c r="I2" s="315"/>
    </row>
    <row r="3" spans="1:36" ht="13.2" customHeight="1" x14ac:dyDescent="0.2">
      <c r="A3" s="315" t="s">
        <v>54</v>
      </c>
      <c r="B3" s="315"/>
      <c r="C3" s="315"/>
      <c r="D3" s="315"/>
      <c r="E3" s="315"/>
      <c r="F3" s="315"/>
      <c r="G3" s="315"/>
      <c r="H3" s="315"/>
      <c r="I3" s="315"/>
    </row>
    <row r="4" spans="1:36" customFormat="1" ht="22.8" x14ac:dyDescent="0.4">
      <c r="A4" s="272" t="s">
        <v>73</v>
      </c>
      <c r="B4" s="272"/>
      <c r="C4" s="272"/>
      <c r="D4" s="272"/>
      <c r="E4" s="272"/>
      <c r="F4" s="272"/>
      <c r="G4" s="272"/>
      <c r="H4" s="272"/>
      <c r="I4" s="272"/>
      <c r="J4" s="186"/>
      <c r="K4" s="186"/>
      <c r="L4" s="186"/>
      <c r="M4" s="186"/>
    </row>
    <row r="5" spans="1:36" ht="11.25" customHeight="1" x14ac:dyDescent="0.2">
      <c r="A5" s="318" t="s">
        <v>27</v>
      </c>
      <c r="B5" s="323" t="s">
        <v>24</v>
      </c>
      <c r="C5" s="323"/>
      <c r="D5" s="323"/>
      <c r="E5" s="323"/>
      <c r="F5" s="323"/>
      <c r="G5" s="323"/>
      <c r="H5" s="323"/>
      <c r="I5" s="323"/>
    </row>
    <row r="6" spans="1:36" ht="12" customHeight="1" x14ac:dyDescent="0.2">
      <c r="A6" s="318"/>
      <c r="B6" s="320" t="s">
        <v>24</v>
      </c>
      <c r="C6" s="319" t="s">
        <v>6</v>
      </c>
      <c r="D6" s="319"/>
      <c r="E6" s="319"/>
      <c r="F6" s="319"/>
      <c r="G6" s="318" t="s">
        <v>1</v>
      </c>
      <c r="H6" s="316" t="s">
        <v>136</v>
      </c>
      <c r="I6" s="316" t="s">
        <v>125</v>
      </c>
    </row>
    <row r="7" spans="1:36" x14ac:dyDescent="0.2">
      <c r="A7" s="318"/>
      <c r="B7" s="322"/>
      <c r="C7" s="258" t="s">
        <v>8</v>
      </c>
      <c r="D7" s="158" t="s">
        <v>70</v>
      </c>
      <c r="E7" s="158" t="s">
        <v>9</v>
      </c>
      <c r="F7" s="158" t="s">
        <v>71</v>
      </c>
      <c r="G7" s="318"/>
      <c r="H7" s="317"/>
      <c r="I7" s="317"/>
    </row>
    <row r="8" spans="1:36" x14ac:dyDescent="0.2">
      <c r="A8" s="159"/>
      <c r="B8" s="159"/>
      <c r="C8" s="159"/>
      <c r="D8" s="159"/>
      <c r="E8" s="159"/>
      <c r="F8" s="159"/>
      <c r="G8" s="159"/>
      <c r="H8" s="157"/>
      <c r="I8" s="160"/>
    </row>
    <row r="9" spans="1:36" s="34" customFormat="1" ht="12" customHeight="1" x14ac:dyDescent="0.2">
      <c r="A9" s="34" t="s">
        <v>49</v>
      </c>
      <c r="B9" s="104">
        <v>8856.8541943603086</v>
      </c>
      <c r="C9" s="104">
        <v>10637.027778852078</v>
      </c>
      <c r="D9" s="104">
        <v>17694.355146880378</v>
      </c>
      <c r="E9" s="104">
        <v>9706.3287803007497</v>
      </c>
      <c r="F9" s="104">
        <v>4631.8517731155607</v>
      </c>
      <c r="G9" s="104">
        <v>7011.7987848897228</v>
      </c>
      <c r="H9" s="104">
        <v>0</v>
      </c>
      <c r="I9" s="104">
        <v>3863.2256274717151</v>
      </c>
      <c r="J9" s="106"/>
      <c r="K9" s="161"/>
      <c r="L9" s="106"/>
      <c r="M9" s="161"/>
      <c r="N9" s="106"/>
      <c r="O9" s="161"/>
      <c r="P9" s="106"/>
      <c r="Q9" s="161"/>
    </row>
    <row r="10" spans="1:36" customFormat="1" ht="11.25" customHeight="1" x14ac:dyDescent="0.2">
      <c r="A10" s="35"/>
      <c r="I10" s="106"/>
      <c r="J10" s="106"/>
      <c r="K10" s="161"/>
      <c r="L10" s="106"/>
      <c r="M10" s="161"/>
      <c r="N10" s="106"/>
      <c r="O10" s="161"/>
      <c r="P10" s="106"/>
      <c r="Q10" s="161"/>
      <c r="T10" s="17"/>
      <c r="V10" s="17"/>
      <c r="X10" s="17"/>
      <c r="Z10" s="17"/>
      <c r="AB10" s="17"/>
      <c r="AD10" s="17"/>
      <c r="AF10" s="17"/>
      <c r="AH10" s="17"/>
      <c r="AJ10" s="17"/>
    </row>
    <row r="11" spans="1:36" customFormat="1" ht="12.75" customHeight="1" x14ac:dyDescent="0.2">
      <c r="A11" s="16" t="s">
        <v>29</v>
      </c>
      <c r="B11" s="130"/>
      <c r="C11" s="130"/>
      <c r="D11" s="130"/>
      <c r="E11" s="130"/>
      <c r="F11" s="130"/>
      <c r="G11" s="130"/>
      <c r="H11" s="130"/>
      <c r="I11" s="129"/>
      <c r="J11" s="129"/>
      <c r="K11" s="129"/>
      <c r="L11" s="129"/>
      <c r="M11" s="129"/>
      <c r="N11" s="129"/>
      <c r="O11" s="129"/>
      <c r="P11" s="129"/>
      <c r="Q11" s="129"/>
      <c r="T11" s="17"/>
      <c r="V11" s="17"/>
      <c r="X11" s="17"/>
      <c r="Z11" s="17"/>
      <c r="AB11" s="17"/>
      <c r="AD11" s="17"/>
      <c r="AF11" s="17"/>
      <c r="AH11" s="17"/>
      <c r="AJ11" s="17"/>
    </row>
    <row r="12" spans="1:36" customFormat="1" x14ac:dyDescent="0.2">
      <c r="A12" s="109" t="s">
        <v>45</v>
      </c>
      <c r="B12" s="222">
        <v>10242.171186484042</v>
      </c>
      <c r="C12" s="222">
        <v>11769.792743224894</v>
      </c>
      <c r="D12" s="222">
        <v>18404.911576178354</v>
      </c>
      <c r="E12" s="222">
        <v>10658.713008860637</v>
      </c>
      <c r="F12" s="222">
        <v>4849.7932145717941</v>
      </c>
      <c r="G12" s="222">
        <v>8146.7620149487748</v>
      </c>
      <c r="H12" s="222">
        <v>0</v>
      </c>
      <c r="I12" s="222">
        <v>4703.2335259623169</v>
      </c>
      <c r="J12" s="117"/>
      <c r="K12" s="162"/>
      <c r="L12" s="117"/>
      <c r="M12" s="162"/>
      <c r="N12" s="117"/>
      <c r="O12" s="162"/>
      <c r="P12" s="117"/>
      <c r="Q12" s="162"/>
      <c r="T12" s="17"/>
      <c r="V12" s="17"/>
      <c r="X12" s="17"/>
      <c r="Z12" s="17"/>
      <c r="AB12" s="17"/>
      <c r="AD12" s="17"/>
      <c r="AF12" s="17"/>
      <c r="AH12" s="17"/>
      <c r="AJ12" s="17"/>
    </row>
    <row r="13" spans="1:36" customFormat="1" x14ac:dyDescent="0.2">
      <c r="A13" s="113" t="s">
        <v>42</v>
      </c>
      <c r="B13" s="222">
        <v>12631.773881858757</v>
      </c>
      <c r="C13" s="222">
        <v>14609.102831160249</v>
      </c>
      <c r="D13" s="222">
        <v>17959.351217522199</v>
      </c>
      <c r="E13" s="222">
        <v>14429.078405198157</v>
      </c>
      <c r="F13" s="222">
        <v>5198.8791159224174</v>
      </c>
      <c r="G13" s="222">
        <v>9674.61607113426</v>
      </c>
      <c r="H13" s="222">
        <v>0</v>
      </c>
      <c r="I13" s="222">
        <v>5739.3666115094675</v>
      </c>
      <c r="J13" s="115"/>
      <c r="K13" s="162"/>
      <c r="L13" s="115"/>
      <c r="M13" s="162"/>
      <c r="N13" s="117"/>
      <c r="O13" s="162"/>
      <c r="P13" s="117"/>
      <c r="Q13" s="162"/>
      <c r="T13" s="17"/>
      <c r="V13" s="17"/>
      <c r="X13" s="17"/>
      <c r="Z13" s="17"/>
      <c r="AB13" s="17"/>
      <c r="AD13" s="17"/>
      <c r="AF13" s="17"/>
      <c r="AH13" s="17"/>
      <c r="AJ13" s="17"/>
    </row>
    <row r="14" spans="1:36" customFormat="1" x14ac:dyDescent="0.2">
      <c r="A14" s="113" t="s">
        <v>43</v>
      </c>
      <c r="B14" s="222">
        <v>10347.09654572448</v>
      </c>
      <c r="C14" s="222">
        <v>11012.132785611193</v>
      </c>
      <c r="D14" s="222">
        <v>16608.695652173912</v>
      </c>
      <c r="E14" s="222">
        <v>11176.383999999998</v>
      </c>
      <c r="F14" s="222">
        <v>5411</v>
      </c>
      <c r="G14" s="222">
        <v>9130.4872202689876</v>
      </c>
      <c r="H14" s="222">
        <v>0</v>
      </c>
      <c r="I14" s="222">
        <v>9786.6666666666661</v>
      </c>
      <c r="J14" s="115"/>
      <c r="K14" s="162"/>
      <c r="L14" s="115"/>
      <c r="M14" s="162"/>
      <c r="N14" s="117"/>
      <c r="O14" s="162"/>
      <c r="P14" s="117"/>
      <c r="Q14" s="162"/>
      <c r="T14" s="17"/>
      <c r="V14" s="17"/>
      <c r="X14" s="17"/>
      <c r="Z14" s="17"/>
      <c r="AB14" s="17"/>
      <c r="AD14" s="17"/>
      <c r="AF14" s="17"/>
      <c r="AH14" s="17"/>
      <c r="AJ14" s="17"/>
    </row>
    <row r="15" spans="1:36" customFormat="1" x14ac:dyDescent="0.2">
      <c r="A15" s="113" t="s">
        <v>60</v>
      </c>
      <c r="B15" s="222">
        <v>9348.0154806225528</v>
      </c>
      <c r="C15" s="222">
        <v>10801.804010905069</v>
      </c>
      <c r="D15" s="222">
        <v>18685.080959319876</v>
      </c>
      <c r="E15" s="222">
        <v>9126.7355392796235</v>
      </c>
      <c r="F15" s="222">
        <v>4653.2357735071328</v>
      </c>
      <c r="G15" s="222">
        <v>7527.2813722164874</v>
      </c>
      <c r="H15" s="222">
        <v>0</v>
      </c>
      <c r="I15" s="222">
        <v>3284.2744498316224</v>
      </c>
      <c r="J15" s="115"/>
      <c r="K15" s="162"/>
      <c r="L15" s="115"/>
      <c r="M15" s="162"/>
      <c r="N15" s="117"/>
      <c r="O15" s="162"/>
      <c r="P15" s="117"/>
      <c r="Q15" s="162"/>
      <c r="T15" s="17"/>
      <c r="V15" s="17"/>
      <c r="X15" s="17"/>
      <c r="Z15" s="17"/>
      <c r="AB15" s="17"/>
      <c r="AD15" s="17"/>
      <c r="AF15" s="17"/>
      <c r="AH15" s="17"/>
      <c r="AJ15" s="17"/>
    </row>
    <row r="16" spans="1:36" customFormat="1" x14ac:dyDescent="0.2">
      <c r="A16" s="109" t="s">
        <v>44</v>
      </c>
      <c r="B16" s="222">
        <v>5938.8777823018663</v>
      </c>
      <c r="C16" s="222">
        <v>7070.5933907446688</v>
      </c>
      <c r="D16" s="222">
        <v>13699.336387567178</v>
      </c>
      <c r="E16" s="222">
        <v>6689.1968583357793</v>
      </c>
      <c r="F16" s="222">
        <v>4302.2007557613497</v>
      </c>
      <c r="G16" s="222">
        <v>5417.4124055389557</v>
      </c>
      <c r="H16" s="222">
        <v>0</v>
      </c>
      <c r="I16" s="222">
        <v>2843.6779683957634</v>
      </c>
      <c r="J16" s="115"/>
      <c r="K16" s="162"/>
      <c r="L16" s="115"/>
      <c r="M16" s="162"/>
      <c r="N16" s="117"/>
      <c r="O16" s="162"/>
      <c r="P16" s="117"/>
      <c r="Q16" s="162"/>
      <c r="T16" s="17"/>
      <c r="V16" s="17"/>
      <c r="X16" s="17"/>
      <c r="Z16" s="17"/>
      <c r="AB16" s="17"/>
      <c r="AD16" s="17"/>
      <c r="AF16" s="17"/>
      <c r="AH16" s="17"/>
      <c r="AJ16" s="17"/>
    </row>
    <row r="17" spans="1:36" customFormat="1" x14ac:dyDescent="0.2">
      <c r="A17" s="117"/>
      <c r="J17" s="115"/>
      <c r="K17" s="162"/>
      <c r="L17" s="115"/>
      <c r="M17" s="162"/>
      <c r="N17" s="115"/>
      <c r="O17" s="162"/>
      <c r="P17" s="115"/>
      <c r="Q17" s="162"/>
      <c r="T17" s="17"/>
      <c r="V17" s="17"/>
      <c r="X17" s="17"/>
      <c r="Z17" s="17"/>
      <c r="AB17" s="17"/>
      <c r="AD17" s="17"/>
      <c r="AF17" s="17"/>
      <c r="AH17" s="17"/>
      <c r="AJ17" s="17"/>
    </row>
    <row r="18" spans="1:36" customFormat="1" x14ac:dyDescent="0.2">
      <c r="A18" s="16" t="s">
        <v>155</v>
      </c>
      <c r="I18" s="106"/>
      <c r="J18" s="106"/>
      <c r="K18" s="106"/>
      <c r="L18" s="106"/>
      <c r="M18" s="106"/>
      <c r="N18" s="106"/>
      <c r="O18" s="106"/>
      <c r="P18" s="106"/>
      <c r="Q18" s="106"/>
      <c r="T18" s="17"/>
      <c r="V18" s="17"/>
      <c r="X18" s="17"/>
      <c r="Z18" s="17"/>
      <c r="AB18" s="17"/>
      <c r="AD18" s="17"/>
      <c r="AF18" s="17"/>
      <c r="AH18" s="17"/>
      <c r="AJ18" s="17"/>
    </row>
    <row r="19" spans="1:36" customFormat="1" x14ac:dyDescent="0.2">
      <c r="A19" s="187" t="s">
        <v>30</v>
      </c>
      <c r="B19" s="222">
        <v>4872.4819318060181</v>
      </c>
      <c r="C19" s="222">
        <v>4797.1939381212305</v>
      </c>
      <c r="D19" s="222">
        <v>9912.2885117003098</v>
      </c>
      <c r="E19" s="222">
        <v>3666.6895084229482</v>
      </c>
      <c r="F19" s="222">
        <v>4766.7108219645324</v>
      </c>
      <c r="G19" s="222">
        <v>5156.0354392497875</v>
      </c>
      <c r="H19" s="222">
        <v>0</v>
      </c>
      <c r="I19" s="222">
        <v>3331.3565890958821</v>
      </c>
      <c r="J19" s="117"/>
      <c r="K19" s="162"/>
      <c r="L19" s="117"/>
      <c r="M19" s="162"/>
      <c r="N19" s="117"/>
      <c r="O19" s="162"/>
      <c r="P19" s="117"/>
      <c r="Q19" s="162"/>
      <c r="T19" s="17"/>
      <c r="V19" s="17"/>
      <c r="X19" s="17"/>
      <c r="Z19" s="17"/>
      <c r="AB19" s="17"/>
      <c r="AD19" s="17"/>
      <c r="AF19" s="17"/>
      <c r="AH19" s="17"/>
      <c r="AJ19" s="17"/>
    </row>
    <row r="20" spans="1:36" customFormat="1" x14ac:dyDescent="0.2">
      <c r="A20" s="187" t="s">
        <v>138</v>
      </c>
      <c r="B20" s="222">
        <v>5375.6981866729839</v>
      </c>
      <c r="C20" s="222">
        <v>5042.7452144274057</v>
      </c>
      <c r="D20" s="222">
        <v>11152.733056492507</v>
      </c>
      <c r="E20" s="222">
        <v>4727.6769131529491</v>
      </c>
      <c r="F20" s="222">
        <v>4847.1133380220435</v>
      </c>
      <c r="G20" s="222">
        <v>5819.7709701420099</v>
      </c>
      <c r="H20" s="222">
        <v>0</v>
      </c>
      <c r="I20" s="222">
        <v>2284.7730498517271</v>
      </c>
      <c r="J20" s="117"/>
      <c r="K20" s="162"/>
      <c r="L20" s="117"/>
      <c r="M20" s="162"/>
      <c r="N20" s="117"/>
      <c r="O20" s="162"/>
      <c r="P20" s="117"/>
      <c r="Q20" s="162"/>
      <c r="T20" s="17"/>
      <c r="V20" s="17"/>
      <c r="X20" s="17"/>
      <c r="Z20" s="17"/>
      <c r="AB20" s="17"/>
      <c r="AD20" s="17"/>
      <c r="AF20" s="17"/>
      <c r="AH20" s="17"/>
      <c r="AJ20" s="17"/>
    </row>
    <row r="21" spans="1:36" customFormat="1" x14ac:dyDescent="0.2">
      <c r="A21" s="187" t="s">
        <v>139</v>
      </c>
      <c r="B21" s="222">
        <v>6220.4563019116958</v>
      </c>
      <c r="C21" s="222">
        <v>6404.4308071770665</v>
      </c>
      <c r="D21" s="222">
        <v>10438.662243523151</v>
      </c>
      <c r="E21" s="222">
        <v>6632.2363947841459</v>
      </c>
      <c r="F21" s="222">
        <v>4457.1386939012409</v>
      </c>
      <c r="G21" s="222">
        <v>6416.7200685322459</v>
      </c>
      <c r="H21" s="222">
        <v>0</v>
      </c>
      <c r="I21" s="222">
        <v>2331.7022519820557</v>
      </c>
      <c r="J21" s="117"/>
      <c r="K21" s="162"/>
      <c r="L21" s="117"/>
      <c r="M21" s="162"/>
      <c r="N21" s="117"/>
      <c r="O21" s="162"/>
      <c r="P21" s="117"/>
      <c r="Q21" s="162"/>
      <c r="T21" s="17"/>
      <c r="V21" s="17"/>
      <c r="X21" s="17"/>
      <c r="Z21" s="17"/>
      <c r="AB21" s="17"/>
      <c r="AD21" s="17"/>
      <c r="AF21" s="17"/>
      <c r="AH21" s="17"/>
      <c r="AJ21" s="17"/>
    </row>
    <row r="22" spans="1:36" customFormat="1" x14ac:dyDescent="0.2">
      <c r="A22" s="187" t="s">
        <v>140</v>
      </c>
      <c r="B22" s="222">
        <v>6452.0309073453463</v>
      </c>
      <c r="C22" s="222">
        <v>6859.5552682845182</v>
      </c>
      <c r="D22" s="222">
        <v>9773.0882732039372</v>
      </c>
      <c r="E22" s="222">
        <v>7006.1709410028925</v>
      </c>
      <c r="F22" s="222">
        <v>4357.5440892085844</v>
      </c>
      <c r="G22" s="222">
        <v>6173.6909785433209</v>
      </c>
      <c r="H22" s="222">
        <v>0</v>
      </c>
      <c r="I22" s="222">
        <v>3314.0157662594524</v>
      </c>
      <c r="J22" s="117"/>
      <c r="K22" s="162"/>
      <c r="L22" s="117"/>
      <c r="M22" s="162"/>
      <c r="N22" s="117"/>
      <c r="O22" s="162"/>
      <c r="P22" s="117"/>
      <c r="Q22" s="162"/>
      <c r="T22" s="17"/>
      <c r="V22" s="17"/>
      <c r="X22" s="17"/>
      <c r="Z22" s="17"/>
      <c r="AB22" s="17"/>
      <c r="AD22" s="17"/>
      <c r="AF22" s="17"/>
      <c r="AH22" s="17"/>
      <c r="AJ22" s="17"/>
    </row>
    <row r="23" spans="1:36" customFormat="1" x14ac:dyDescent="0.2">
      <c r="A23" s="187" t="s">
        <v>141</v>
      </c>
      <c r="B23" s="222">
        <v>10018.437858200019</v>
      </c>
      <c r="C23" s="222">
        <v>11048.651831377834</v>
      </c>
      <c r="D23" s="222">
        <v>16649.29494833394</v>
      </c>
      <c r="E23" s="222">
        <v>10267.134814971039</v>
      </c>
      <c r="F23" s="222">
        <v>4408.8515800401929</v>
      </c>
      <c r="G23" s="222">
        <v>8183.9310394238864</v>
      </c>
      <c r="H23" s="222">
        <v>0</v>
      </c>
      <c r="I23" s="222">
        <v>5000.8440267169808</v>
      </c>
      <c r="J23" s="117"/>
      <c r="K23" s="162"/>
      <c r="L23" s="117"/>
      <c r="M23" s="162"/>
      <c r="N23" s="117"/>
      <c r="O23" s="162"/>
      <c r="P23" s="117"/>
      <c r="Q23" s="162"/>
      <c r="T23" s="17"/>
      <c r="V23" s="17"/>
      <c r="X23" s="17"/>
      <c r="Z23" s="17"/>
      <c r="AB23" s="17"/>
      <c r="AD23" s="17"/>
      <c r="AF23" s="17"/>
      <c r="AH23" s="17"/>
      <c r="AJ23" s="17"/>
    </row>
    <row r="24" spans="1:36" customFormat="1" x14ac:dyDescent="0.2">
      <c r="A24" s="187" t="s">
        <v>33</v>
      </c>
      <c r="B24" s="222">
        <v>17371.120262004519</v>
      </c>
      <c r="C24" s="222">
        <v>18392.005861240777</v>
      </c>
      <c r="D24" s="222">
        <v>20731.196454273653</v>
      </c>
      <c r="E24" s="222">
        <v>16697.365843106541</v>
      </c>
      <c r="F24" s="222">
        <v>9011.8238589523062</v>
      </c>
      <c r="G24" s="222">
        <v>13535.216365558308</v>
      </c>
      <c r="H24" s="222">
        <v>0</v>
      </c>
      <c r="I24" s="222">
        <v>11269.508084997215</v>
      </c>
      <c r="J24" s="117"/>
      <c r="K24" s="162"/>
      <c r="L24" s="117"/>
      <c r="M24" s="162"/>
      <c r="N24" s="117"/>
      <c r="O24" s="162"/>
      <c r="P24" s="117"/>
      <c r="Q24" s="162"/>
      <c r="T24" s="17"/>
      <c r="V24" s="17"/>
      <c r="X24" s="17"/>
      <c r="Z24" s="17"/>
      <c r="AB24" s="17"/>
      <c r="AD24" s="17"/>
      <c r="AF24" s="17"/>
      <c r="AH24" s="17"/>
      <c r="AJ24" s="17"/>
    </row>
    <row r="25" spans="1:36" customFormat="1" x14ac:dyDescent="0.2">
      <c r="A25" s="187" t="s">
        <v>142</v>
      </c>
      <c r="B25" s="222">
        <v>7511.1933581733629</v>
      </c>
      <c r="C25" s="222">
        <v>8003.9861737089641</v>
      </c>
      <c r="D25" s="222">
        <v>8508.2056542135961</v>
      </c>
      <c r="E25" s="222">
        <v>8834.1237432096714</v>
      </c>
      <c r="F25" s="222">
        <v>5769.4474395516927</v>
      </c>
      <c r="G25" s="222">
        <v>6072.8064836761068</v>
      </c>
      <c r="H25" s="222">
        <v>0</v>
      </c>
      <c r="I25" s="222">
        <v>0</v>
      </c>
      <c r="J25" s="117"/>
      <c r="K25" s="162"/>
      <c r="L25" s="117"/>
      <c r="M25" s="162"/>
      <c r="N25" s="117"/>
      <c r="O25" s="162"/>
      <c r="P25" s="117"/>
      <c r="Q25" s="162"/>
      <c r="T25" s="17"/>
      <c r="V25" s="17"/>
      <c r="X25" s="17"/>
      <c r="Z25" s="17"/>
      <c r="AB25" s="17"/>
      <c r="AD25" s="17"/>
      <c r="AF25" s="17"/>
      <c r="AH25" s="17"/>
      <c r="AJ25" s="17"/>
    </row>
    <row r="26" spans="1:36" customFormat="1" x14ac:dyDescent="0.2">
      <c r="K26" s="17"/>
      <c r="M26" s="17"/>
      <c r="O26" s="17"/>
      <c r="Q26" s="17"/>
      <c r="T26" s="17"/>
      <c r="V26" s="17"/>
      <c r="X26" s="17"/>
      <c r="Z26" s="17"/>
      <c r="AB26" s="17"/>
      <c r="AD26" s="17"/>
      <c r="AF26" s="17"/>
      <c r="AH26" s="17"/>
      <c r="AJ26" s="17"/>
    </row>
    <row r="27" spans="1:36" customFormat="1" ht="11.25" customHeight="1" x14ac:dyDescent="0.2">
      <c r="A27" s="16" t="s">
        <v>15</v>
      </c>
      <c r="B27" s="157"/>
      <c r="C27" s="157"/>
      <c r="D27" s="157"/>
      <c r="E27" s="163"/>
      <c r="F27" s="163"/>
      <c r="G27" s="163"/>
      <c r="H27" s="163"/>
      <c r="I27" s="163"/>
      <c r="J27" s="106"/>
      <c r="K27" s="106"/>
      <c r="L27" s="106"/>
      <c r="M27" s="106"/>
      <c r="N27" s="106"/>
      <c r="O27" s="106"/>
      <c r="P27" s="106"/>
      <c r="Q27" s="106"/>
      <c r="T27" s="17"/>
      <c r="V27" s="17"/>
      <c r="X27" s="17"/>
      <c r="Z27" s="17"/>
      <c r="AB27" s="17"/>
      <c r="AD27" s="17"/>
      <c r="AF27" s="17"/>
      <c r="AH27" s="17"/>
      <c r="AJ27" s="17"/>
    </row>
    <row r="28" spans="1:36" customFormat="1" x14ac:dyDescent="0.2">
      <c r="A28" s="187" t="s">
        <v>34</v>
      </c>
      <c r="B28" s="222">
        <v>4128.0892562975569</v>
      </c>
      <c r="C28" s="222">
        <v>4221.907613626081</v>
      </c>
      <c r="D28" s="222">
        <v>0</v>
      </c>
      <c r="E28" s="222">
        <v>4246.6187779534239</v>
      </c>
      <c r="F28" s="222">
        <v>4145.9289961237282</v>
      </c>
      <c r="G28" s="222">
        <v>2704.2973318743097</v>
      </c>
      <c r="H28" s="222">
        <v>0</v>
      </c>
      <c r="I28" s="222">
        <v>4308.2627503011363</v>
      </c>
      <c r="J28" s="117"/>
      <c r="K28" s="162"/>
      <c r="L28" s="117"/>
      <c r="M28" s="162"/>
      <c r="N28" s="117"/>
      <c r="O28" s="162"/>
      <c r="P28" s="117"/>
      <c r="Q28" s="162"/>
      <c r="T28" s="17"/>
      <c r="V28" s="17"/>
      <c r="X28" s="17"/>
      <c r="Z28" s="17"/>
      <c r="AB28" s="17"/>
      <c r="AD28" s="17"/>
      <c r="AF28" s="17"/>
      <c r="AH28" s="17"/>
      <c r="AJ28" s="17"/>
    </row>
    <row r="29" spans="1:36" customFormat="1" x14ac:dyDescent="0.2">
      <c r="A29" s="187" t="s">
        <v>35</v>
      </c>
      <c r="B29" s="222">
        <v>7852.6237048336252</v>
      </c>
      <c r="C29" s="222">
        <v>8534.8536238791366</v>
      </c>
      <c r="D29" s="222">
        <v>12354.326782750979</v>
      </c>
      <c r="E29" s="222">
        <v>8737.7435619279222</v>
      </c>
      <c r="F29" s="222">
        <v>3778.4200812678114</v>
      </c>
      <c r="G29" s="222">
        <v>4860.3975456748904</v>
      </c>
      <c r="H29" s="222">
        <v>0</v>
      </c>
      <c r="I29" s="222">
        <v>7408.7290635629479</v>
      </c>
      <c r="J29" s="117"/>
      <c r="K29" s="162"/>
      <c r="L29" s="117"/>
      <c r="M29" s="162"/>
      <c r="N29" s="117"/>
      <c r="O29" s="162"/>
      <c r="P29" s="117"/>
      <c r="Q29" s="162"/>
      <c r="T29" s="17"/>
      <c r="V29" s="17"/>
      <c r="X29" s="17"/>
      <c r="Z29" s="17"/>
      <c r="AB29" s="17"/>
      <c r="AD29" s="17"/>
      <c r="AF29" s="17"/>
      <c r="AH29" s="17"/>
      <c r="AJ29" s="17"/>
    </row>
    <row r="30" spans="1:36" customFormat="1" x14ac:dyDescent="0.2">
      <c r="A30" s="187" t="s">
        <v>36</v>
      </c>
      <c r="B30" s="222">
        <v>9542.3986711090056</v>
      </c>
      <c r="C30" s="222">
        <v>11145.612736299498</v>
      </c>
      <c r="D30" s="222">
        <v>14251.109712014175</v>
      </c>
      <c r="E30" s="222">
        <v>11018.23418169765</v>
      </c>
      <c r="F30" s="222">
        <v>5068.9464402898247</v>
      </c>
      <c r="G30" s="222">
        <v>5606.1371915469381</v>
      </c>
      <c r="H30" s="222">
        <v>0</v>
      </c>
      <c r="I30" s="222">
        <v>3906.605381565756</v>
      </c>
      <c r="J30" s="117"/>
      <c r="K30" s="162"/>
      <c r="L30" s="117"/>
      <c r="M30" s="162"/>
      <c r="N30" s="117"/>
      <c r="O30" s="162"/>
      <c r="P30" s="117"/>
      <c r="Q30" s="162"/>
      <c r="T30" s="17"/>
      <c r="V30" s="17"/>
      <c r="X30" s="17"/>
      <c r="Z30" s="17"/>
      <c r="AB30" s="17"/>
      <c r="AD30" s="17"/>
      <c r="AF30" s="17"/>
      <c r="AH30" s="17"/>
      <c r="AJ30" s="17"/>
    </row>
    <row r="31" spans="1:36" customFormat="1" x14ac:dyDescent="0.2">
      <c r="A31" s="187" t="s">
        <v>38</v>
      </c>
      <c r="B31" s="222">
        <v>9712.8436391073701</v>
      </c>
      <c r="C31" s="222">
        <v>11413.878276495871</v>
      </c>
      <c r="D31" s="222">
        <v>16946.368486186639</v>
      </c>
      <c r="E31" s="222">
        <v>10827.8140541174</v>
      </c>
      <c r="F31" s="222">
        <v>5333.2616317496359</v>
      </c>
      <c r="G31" s="222">
        <v>7601.3222347604969</v>
      </c>
      <c r="H31" s="222">
        <v>0</v>
      </c>
      <c r="I31" s="222">
        <v>5229.4006057799243</v>
      </c>
      <c r="J31" s="117"/>
      <c r="K31" s="162"/>
      <c r="L31" s="117"/>
      <c r="M31" s="162"/>
      <c r="N31" s="117"/>
      <c r="O31" s="162"/>
      <c r="P31" s="117"/>
      <c r="Q31" s="162"/>
      <c r="T31" s="17"/>
      <c r="V31" s="17"/>
      <c r="X31" s="17"/>
      <c r="Z31" s="17"/>
      <c r="AB31" s="17"/>
      <c r="AD31" s="17"/>
      <c r="AF31" s="17"/>
      <c r="AH31" s="17"/>
      <c r="AJ31" s="17"/>
    </row>
    <row r="32" spans="1:36" customFormat="1" x14ac:dyDescent="0.2">
      <c r="A32" s="187" t="s">
        <v>39</v>
      </c>
      <c r="B32" s="222">
        <v>9565.1504998718829</v>
      </c>
      <c r="C32" s="222">
        <v>11873.742848073323</v>
      </c>
      <c r="D32" s="222">
        <v>17400.696570626318</v>
      </c>
      <c r="E32" s="222">
        <v>10749.772184335028</v>
      </c>
      <c r="F32" s="222">
        <v>4900.0342475870875</v>
      </c>
      <c r="G32" s="222">
        <v>7280.9546578460831</v>
      </c>
      <c r="H32" s="222">
        <v>0</v>
      </c>
      <c r="I32" s="222">
        <v>3279.4644570192863</v>
      </c>
      <c r="J32" s="117"/>
      <c r="K32" s="162"/>
      <c r="L32" s="117"/>
      <c r="M32" s="162"/>
      <c r="N32" s="117"/>
      <c r="O32" s="162"/>
      <c r="P32" s="117"/>
      <c r="Q32" s="162"/>
      <c r="T32" s="17"/>
      <c r="V32" s="17"/>
      <c r="X32" s="17"/>
      <c r="Z32" s="17"/>
      <c r="AB32" s="17"/>
      <c r="AD32" s="17"/>
      <c r="AF32" s="17"/>
      <c r="AH32" s="17"/>
      <c r="AJ32" s="17"/>
    </row>
    <row r="33" spans="1:36" customFormat="1" x14ac:dyDescent="0.2">
      <c r="A33" s="187" t="s">
        <v>40</v>
      </c>
      <c r="B33" s="222">
        <v>9726.1172313384541</v>
      </c>
      <c r="C33" s="222">
        <v>13036.568522934487</v>
      </c>
      <c r="D33" s="222">
        <v>20497.319828588981</v>
      </c>
      <c r="E33" s="222">
        <v>10731.545218368234</v>
      </c>
      <c r="F33" s="222">
        <v>4611.6724495459712</v>
      </c>
      <c r="G33" s="222">
        <v>7818.5269286305765</v>
      </c>
      <c r="H33" s="222">
        <v>0</v>
      </c>
      <c r="I33" s="222">
        <v>2805.2545262385688</v>
      </c>
      <c r="J33" s="117"/>
      <c r="K33" s="162"/>
      <c r="L33" s="117"/>
      <c r="M33" s="162"/>
      <c r="N33" s="117"/>
      <c r="O33" s="162"/>
      <c r="P33" s="117"/>
      <c r="Q33" s="162"/>
      <c r="T33" s="17"/>
      <c r="V33" s="17"/>
      <c r="X33" s="17"/>
      <c r="Z33" s="17"/>
      <c r="AB33" s="17"/>
      <c r="AD33" s="17"/>
      <c r="AF33" s="17"/>
      <c r="AH33" s="17"/>
      <c r="AJ33" s="17"/>
    </row>
    <row r="34" spans="1:36" customFormat="1" x14ac:dyDescent="0.2">
      <c r="A34" s="187" t="s">
        <v>106</v>
      </c>
      <c r="B34" s="222">
        <v>6528.268627297487</v>
      </c>
      <c r="C34" s="222">
        <v>8544.2225810461932</v>
      </c>
      <c r="D34" s="222">
        <v>18332.214258335869</v>
      </c>
      <c r="E34" s="222">
        <v>5960.984504559955</v>
      </c>
      <c r="F34" s="222">
        <v>3760.1028673895894</v>
      </c>
      <c r="G34" s="222">
        <v>6243.7547365089358</v>
      </c>
      <c r="H34" s="222">
        <v>0</v>
      </c>
      <c r="I34" s="222">
        <v>1797.8909723397137</v>
      </c>
      <c r="J34" s="117"/>
      <c r="K34" s="162"/>
      <c r="L34" s="117"/>
      <c r="M34" s="162"/>
      <c r="N34" s="117"/>
      <c r="O34" s="162"/>
      <c r="P34" s="117"/>
      <c r="Q34" s="162"/>
      <c r="T34" s="17"/>
      <c r="V34" s="17"/>
      <c r="X34" s="17"/>
      <c r="Z34" s="17"/>
      <c r="AB34" s="17"/>
      <c r="AD34" s="17"/>
      <c r="AF34" s="17"/>
      <c r="AH34" s="17"/>
      <c r="AJ34" s="17"/>
    </row>
    <row r="35" spans="1:36" customFormat="1" x14ac:dyDescent="0.2">
      <c r="J35" s="115"/>
      <c r="K35" s="162"/>
      <c r="L35" s="115"/>
      <c r="M35" s="162"/>
      <c r="N35" s="115"/>
      <c r="O35" s="162"/>
      <c r="P35" s="115"/>
      <c r="Q35" s="162"/>
      <c r="T35" s="17"/>
      <c r="V35" s="17"/>
      <c r="X35" s="17"/>
      <c r="Z35" s="17"/>
      <c r="AB35" s="17"/>
      <c r="AD35" s="17"/>
      <c r="AF35" s="17"/>
      <c r="AH35" s="17"/>
      <c r="AJ35" s="17"/>
    </row>
    <row r="36" spans="1:36" customFormat="1" x14ac:dyDescent="0.2">
      <c r="A36" s="16" t="s">
        <v>154</v>
      </c>
      <c r="B36" s="130"/>
      <c r="C36" s="130"/>
      <c r="D36" s="130"/>
      <c r="E36" s="130"/>
      <c r="F36" s="130"/>
      <c r="G36" s="130"/>
      <c r="H36" s="130"/>
      <c r="I36" s="51"/>
      <c r="J36" s="51"/>
      <c r="K36" s="161"/>
      <c r="L36" s="51"/>
      <c r="M36" s="161"/>
      <c r="N36" s="51"/>
      <c r="O36" s="161"/>
      <c r="P36" s="51"/>
      <c r="Q36" s="161"/>
      <c r="T36" s="17"/>
      <c r="V36" s="17"/>
      <c r="X36" s="17"/>
      <c r="Z36" s="17"/>
      <c r="AB36" s="17"/>
      <c r="AD36" s="17"/>
      <c r="AF36" s="17"/>
      <c r="AH36" s="17"/>
      <c r="AJ36" s="17"/>
    </row>
    <row r="37" spans="1:36" customFormat="1" x14ac:dyDescent="0.2">
      <c r="A37" s="231" t="s">
        <v>62</v>
      </c>
      <c r="B37" s="222"/>
      <c r="C37" s="222"/>
      <c r="D37" s="222"/>
      <c r="E37" s="222"/>
      <c r="F37" s="222"/>
      <c r="G37" s="222"/>
      <c r="H37" s="222"/>
      <c r="I37" s="117"/>
      <c r="J37" s="117"/>
      <c r="K37" s="162"/>
      <c r="L37" s="117"/>
      <c r="M37" s="162"/>
      <c r="N37" s="117"/>
      <c r="O37" s="162"/>
      <c r="P37" s="117"/>
      <c r="Q37" s="162"/>
      <c r="T37" s="17"/>
      <c r="V37" s="17"/>
      <c r="X37" s="17"/>
      <c r="Z37" s="17"/>
      <c r="AB37" s="17"/>
      <c r="AD37" s="17"/>
      <c r="AF37" s="17"/>
      <c r="AH37" s="17"/>
      <c r="AJ37" s="17"/>
    </row>
    <row r="38" spans="1:36" customFormat="1" x14ac:dyDescent="0.2">
      <c r="A38" s="229" t="s">
        <v>126</v>
      </c>
      <c r="B38" s="222">
        <v>4224.9017050829625</v>
      </c>
      <c r="C38" s="222">
        <v>6301.2027406988545</v>
      </c>
      <c r="D38" s="222">
        <v>10449.306898643847</v>
      </c>
      <c r="E38" s="222">
        <v>5970.3727290114839</v>
      </c>
      <c r="F38" s="222">
        <v>3333.9895036396147</v>
      </c>
      <c r="G38" s="222">
        <v>2916.2966299721247</v>
      </c>
      <c r="H38" s="222">
        <v>0</v>
      </c>
      <c r="I38" s="222">
        <v>2359.3751977530851</v>
      </c>
      <c r="J38" s="117"/>
      <c r="K38" s="162"/>
      <c r="L38" s="117"/>
      <c r="M38" s="162"/>
      <c r="N38" s="117"/>
      <c r="O38" s="162"/>
      <c r="P38" s="117"/>
      <c r="Q38" s="162"/>
      <c r="T38" s="17"/>
      <c r="V38" s="17"/>
      <c r="X38" s="17"/>
      <c r="Z38" s="17"/>
      <c r="AB38" s="17"/>
      <c r="AD38" s="17"/>
      <c r="AF38" s="17"/>
      <c r="AH38" s="17"/>
      <c r="AJ38" s="17"/>
    </row>
    <row r="39" spans="1:36" customFormat="1" x14ac:dyDescent="0.2">
      <c r="A39" s="229" t="s">
        <v>127</v>
      </c>
      <c r="B39" s="222">
        <v>6606.9724299098552</v>
      </c>
      <c r="C39" s="222">
        <v>7689.482641751566</v>
      </c>
      <c r="D39" s="222">
        <v>11438.69621842995</v>
      </c>
      <c r="E39" s="222">
        <v>7917.3937237610289</v>
      </c>
      <c r="F39" s="222">
        <v>4656.3112868014414</v>
      </c>
      <c r="G39" s="222">
        <v>4824.9622240518975</v>
      </c>
      <c r="H39" s="222">
        <v>0</v>
      </c>
      <c r="I39" s="222">
        <v>4233.0762581053668</v>
      </c>
      <c r="J39" s="117"/>
      <c r="K39" s="162"/>
      <c r="L39" s="117"/>
      <c r="M39" s="162"/>
      <c r="N39" s="117"/>
      <c r="O39" s="162"/>
      <c r="P39" s="117"/>
      <c r="Q39" s="162"/>
      <c r="T39" s="17"/>
      <c r="V39" s="17"/>
      <c r="X39" s="17"/>
      <c r="Z39" s="17"/>
      <c r="AB39" s="17"/>
      <c r="AD39" s="17"/>
      <c r="AF39" s="17"/>
      <c r="AH39" s="17"/>
      <c r="AJ39" s="17"/>
    </row>
    <row r="40" spans="1:36" customFormat="1" x14ac:dyDescent="0.2">
      <c r="A40" s="229" t="s">
        <v>132</v>
      </c>
      <c r="B40" s="222">
        <v>0</v>
      </c>
      <c r="C40" s="222">
        <v>0</v>
      </c>
      <c r="D40" s="222">
        <v>0</v>
      </c>
      <c r="E40" s="222">
        <v>0</v>
      </c>
      <c r="F40" s="222">
        <v>0</v>
      </c>
      <c r="G40" s="222">
        <v>0</v>
      </c>
      <c r="H40" s="222">
        <v>0</v>
      </c>
      <c r="I40" s="222">
        <v>0</v>
      </c>
      <c r="J40" s="117"/>
      <c r="K40" s="162"/>
      <c r="L40" s="117"/>
      <c r="M40" s="162"/>
      <c r="N40" s="117"/>
      <c r="O40" s="162"/>
      <c r="P40" s="117"/>
      <c r="Q40" s="162"/>
      <c r="T40" s="17"/>
      <c r="V40" s="17"/>
      <c r="X40" s="17"/>
      <c r="Z40" s="17"/>
      <c r="AB40" s="17"/>
      <c r="AD40" s="17"/>
      <c r="AF40" s="17"/>
      <c r="AH40" s="17"/>
      <c r="AJ40" s="17"/>
    </row>
    <row r="41" spans="1:36" customFormat="1" x14ac:dyDescent="0.2">
      <c r="A41" s="231" t="s">
        <v>63</v>
      </c>
      <c r="B41" s="222">
        <v>17455.7715935782</v>
      </c>
      <c r="C41" s="222">
        <v>18296.693384655322</v>
      </c>
      <c r="D41" s="222">
        <v>20017.982039875977</v>
      </c>
      <c r="E41" s="222">
        <v>17161.606802350696</v>
      </c>
      <c r="F41" s="222">
        <v>15481.244583699061</v>
      </c>
      <c r="G41" s="222">
        <v>15938.278621815612</v>
      </c>
      <c r="H41" s="222">
        <v>0</v>
      </c>
      <c r="I41" s="222">
        <v>15460.821471346233</v>
      </c>
      <c r="J41" s="117"/>
      <c r="K41" s="162"/>
      <c r="L41" s="117"/>
      <c r="M41" s="162"/>
      <c r="N41" s="117"/>
      <c r="O41" s="162"/>
      <c r="P41" s="117"/>
      <c r="Q41" s="162"/>
      <c r="T41" s="17"/>
      <c r="V41" s="17"/>
      <c r="X41" s="17"/>
      <c r="Z41" s="17"/>
      <c r="AB41" s="17"/>
      <c r="AD41" s="17"/>
      <c r="AF41" s="17"/>
      <c r="AH41" s="17"/>
      <c r="AJ41" s="17"/>
    </row>
    <row r="42" spans="1:36" customFormat="1" x14ac:dyDescent="0.2">
      <c r="A42" s="231" t="s">
        <v>64</v>
      </c>
      <c r="B42" s="222">
        <v>29792.98716230844</v>
      </c>
      <c r="C42" s="222">
        <v>31080.137333501683</v>
      </c>
      <c r="D42" s="222">
        <v>30503.491414220221</v>
      </c>
      <c r="E42" s="222">
        <v>31619.00405091677</v>
      </c>
      <c r="F42" s="222">
        <v>0</v>
      </c>
      <c r="G42" s="222">
        <v>28205.74449416449</v>
      </c>
      <c r="H42" s="222">
        <v>0</v>
      </c>
      <c r="I42" s="222">
        <v>24000</v>
      </c>
      <c r="J42" s="117"/>
      <c r="K42" s="162"/>
      <c r="L42" s="117"/>
      <c r="M42" s="162"/>
      <c r="N42" s="117"/>
      <c r="O42" s="162"/>
      <c r="P42" s="117"/>
      <c r="Q42" s="162"/>
      <c r="T42" s="17"/>
      <c r="V42" s="17"/>
      <c r="X42" s="17"/>
      <c r="Z42" s="17"/>
      <c r="AB42" s="17"/>
      <c r="AD42" s="17"/>
      <c r="AF42" s="17"/>
      <c r="AH42" s="17"/>
      <c r="AJ42" s="17"/>
    </row>
    <row r="43" spans="1:36" customFormat="1" x14ac:dyDescent="0.2">
      <c r="A43" s="231" t="s">
        <v>65</v>
      </c>
      <c r="B43" s="222">
        <v>41535.400285280914</v>
      </c>
      <c r="C43" s="222">
        <v>42723.910720976419</v>
      </c>
      <c r="D43" s="222">
        <v>42745.211567101331</v>
      </c>
      <c r="E43" s="222">
        <v>42666.666666666664</v>
      </c>
      <c r="F43" s="222">
        <v>0</v>
      </c>
      <c r="G43" s="222">
        <v>40388.286888867864</v>
      </c>
      <c r="H43" s="222">
        <v>0</v>
      </c>
      <c r="I43" s="222">
        <v>42700</v>
      </c>
      <c r="J43" s="117"/>
      <c r="K43" s="162"/>
      <c r="L43" s="117"/>
      <c r="M43" s="162"/>
      <c r="N43" s="117"/>
      <c r="O43" s="162"/>
      <c r="P43" s="117"/>
      <c r="Q43" s="162"/>
      <c r="T43" s="17"/>
      <c r="V43" s="17"/>
      <c r="X43" s="17"/>
      <c r="Z43" s="17"/>
      <c r="AB43" s="17"/>
      <c r="AD43" s="17"/>
      <c r="AF43" s="17"/>
      <c r="AH43" s="17"/>
      <c r="AJ43" s="17"/>
    </row>
    <row r="44" spans="1:36" customFormat="1" x14ac:dyDescent="0.2">
      <c r="A44" s="231" t="s">
        <v>66</v>
      </c>
      <c r="B44" s="222">
        <v>52653.770375759021</v>
      </c>
      <c r="C44" s="222">
        <v>55735.999999999993</v>
      </c>
      <c r="D44" s="222">
        <v>85000</v>
      </c>
      <c r="E44" s="222">
        <v>50858.666666666664</v>
      </c>
      <c r="F44" s="222">
        <v>0</v>
      </c>
      <c r="G44" s="222">
        <v>51317.67016137977</v>
      </c>
      <c r="H44" s="222">
        <v>0</v>
      </c>
      <c r="I44" s="222">
        <v>0</v>
      </c>
      <c r="J44" s="117"/>
      <c r="K44" s="162"/>
      <c r="L44" s="117"/>
      <c r="M44" s="162"/>
      <c r="N44" s="117"/>
      <c r="O44" s="162"/>
      <c r="P44" s="117"/>
      <c r="Q44" s="162"/>
      <c r="T44" s="17"/>
      <c r="V44" s="17"/>
      <c r="X44" s="17"/>
      <c r="Z44" s="17"/>
      <c r="AB44" s="17"/>
      <c r="AD44" s="17"/>
      <c r="AF44" s="17"/>
      <c r="AH44" s="17"/>
      <c r="AJ44" s="17"/>
    </row>
    <row r="45" spans="1:36" customFormat="1" x14ac:dyDescent="0.2">
      <c r="A45" s="231"/>
      <c r="B45" s="222"/>
      <c r="C45" s="222"/>
      <c r="D45" s="222"/>
      <c r="E45" s="222"/>
      <c r="F45" s="222"/>
      <c r="G45" s="222"/>
      <c r="H45" s="222"/>
      <c r="I45" s="222"/>
      <c r="K45" s="17"/>
      <c r="M45" s="17"/>
      <c r="O45" s="17"/>
      <c r="Q45" s="17"/>
      <c r="T45" s="17"/>
      <c r="V45" s="17"/>
      <c r="X45" s="17"/>
      <c r="Z45" s="17"/>
      <c r="AB45" s="17"/>
      <c r="AD45" s="17"/>
      <c r="AF45" s="17"/>
      <c r="AH45" s="17"/>
      <c r="AJ45" s="17"/>
    </row>
    <row r="46" spans="1:36" customFormat="1" x14ac:dyDescent="0.2">
      <c r="A46" s="16" t="s">
        <v>12</v>
      </c>
      <c r="B46" s="157"/>
      <c r="C46" s="157"/>
      <c r="D46" s="157"/>
      <c r="E46" s="163"/>
      <c r="F46" s="163"/>
      <c r="G46" s="163"/>
      <c r="H46" s="163"/>
      <c r="I46" s="163"/>
      <c r="J46" s="58"/>
      <c r="K46" s="58"/>
      <c r="L46" s="58"/>
      <c r="M46" s="58"/>
      <c r="N46" s="58"/>
      <c r="O46" s="58"/>
      <c r="P46" s="58"/>
      <c r="Q46" s="58"/>
      <c r="T46" s="17"/>
      <c r="V46" s="17"/>
      <c r="X46" s="17"/>
      <c r="Z46" s="17"/>
      <c r="AB46" s="17"/>
      <c r="AD46" s="17"/>
      <c r="AF46" s="17"/>
      <c r="AH46" s="17"/>
      <c r="AJ46" s="17"/>
    </row>
    <row r="47" spans="1:36" customFormat="1" x14ac:dyDescent="0.2">
      <c r="A47" s="140" t="s">
        <v>31</v>
      </c>
      <c r="B47" s="222">
        <v>4166.5120722835718</v>
      </c>
      <c r="C47" s="222">
        <v>4599.8496920625312</v>
      </c>
      <c r="D47" s="222">
        <v>0</v>
      </c>
      <c r="E47" s="222">
        <v>4599.8496920625312</v>
      </c>
      <c r="F47" s="222">
        <v>0</v>
      </c>
      <c r="G47" s="222">
        <v>3738.9311961377671</v>
      </c>
      <c r="H47" s="222">
        <v>0</v>
      </c>
      <c r="I47" s="222">
        <v>1874.9999999999998</v>
      </c>
      <c r="J47" s="117"/>
      <c r="K47" s="162"/>
      <c r="L47" s="117"/>
      <c r="M47" s="162"/>
      <c r="N47" s="117"/>
      <c r="O47" s="162"/>
      <c r="P47" s="117"/>
      <c r="Q47" s="162"/>
      <c r="T47" s="17"/>
      <c r="V47" s="17"/>
      <c r="X47" s="17"/>
      <c r="Z47" s="17"/>
      <c r="AB47" s="17"/>
      <c r="AD47" s="17"/>
      <c r="AF47" s="17"/>
      <c r="AH47" s="17"/>
      <c r="AJ47" s="17"/>
    </row>
    <row r="48" spans="1:36" customFormat="1" x14ac:dyDescent="0.2">
      <c r="A48" s="140" t="s">
        <v>32</v>
      </c>
      <c r="B48" s="222">
        <v>7053.4708443812333</v>
      </c>
      <c r="C48" s="222">
        <v>10079.951419062007</v>
      </c>
      <c r="D48" s="222">
        <v>7000</v>
      </c>
      <c r="E48" s="222">
        <v>10087.848457243161</v>
      </c>
      <c r="F48" s="222">
        <v>0</v>
      </c>
      <c r="G48" s="222">
        <v>4582.5234655429249</v>
      </c>
      <c r="H48" s="222">
        <v>0</v>
      </c>
      <c r="I48" s="222">
        <v>2582.8341570259768</v>
      </c>
      <c r="J48" s="117"/>
      <c r="K48" s="162"/>
      <c r="L48" s="117"/>
      <c r="M48" s="162"/>
      <c r="N48" s="117"/>
      <c r="O48" s="162"/>
      <c r="P48" s="117"/>
      <c r="Q48" s="162"/>
      <c r="T48" s="17"/>
      <c r="V48" s="17"/>
      <c r="X48" s="17"/>
      <c r="Z48" s="17"/>
      <c r="AB48" s="17"/>
      <c r="AD48" s="17"/>
      <c r="AF48" s="17"/>
      <c r="AH48" s="17"/>
      <c r="AJ48" s="17"/>
    </row>
    <row r="49" spans="1:36" customFormat="1" x14ac:dyDescent="0.2">
      <c r="A49" s="140" t="s">
        <v>41</v>
      </c>
      <c r="B49" s="222">
        <v>9552.8353910577134</v>
      </c>
      <c r="C49" s="222">
        <v>11102.429877502245</v>
      </c>
      <c r="D49" s="222">
        <v>17715.258105682973</v>
      </c>
      <c r="E49" s="222">
        <v>10084.634265477764</v>
      </c>
      <c r="F49" s="222">
        <v>4634.2735834329233</v>
      </c>
      <c r="G49" s="222">
        <v>8007.0831082602617</v>
      </c>
      <c r="H49" s="222">
        <v>0</v>
      </c>
      <c r="I49" s="222">
        <v>3975.2411868197519</v>
      </c>
      <c r="J49" s="117"/>
      <c r="K49" s="162"/>
      <c r="L49" s="117"/>
      <c r="M49" s="162"/>
      <c r="N49" s="117"/>
      <c r="O49" s="162"/>
      <c r="P49" s="117"/>
      <c r="Q49" s="162"/>
      <c r="T49" s="17"/>
      <c r="V49" s="17"/>
      <c r="X49" s="17"/>
      <c r="Z49" s="17"/>
      <c r="AB49" s="17"/>
      <c r="AD49" s="17"/>
      <c r="AF49" s="17"/>
      <c r="AH49" s="17"/>
      <c r="AJ49" s="17"/>
    </row>
    <row r="50" spans="1:36" customFormat="1" x14ac:dyDescent="0.2">
      <c r="A50" s="140" t="s">
        <v>37</v>
      </c>
      <c r="B50" s="222">
        <v>7820.4992670934907</v>
      </c>
      <c r="C50" s="222">
        <v>7820.4992670934907</v>
      </c>
      <c r="D50" s="222">
        <v>0</v>
      </c>
      <c r="E50" s="222">
        <v>8513.1577893412887</v>
      </c>
      <c r="F50" s="222">
        <v>4000</v>
      </c>
      <c r="G50" s="222">
        <v>0</v>
      </c>
      <c r="H50" s="222">
        <v>0</v>
      </c>
      <c r="I50" s="222">
        <v>0</v>
      </c>
      <c r="J50" s="117"/>
      <c r="K50" s="162"/>
      <c r="L50" s="117"/>
      <c r="M50" s="162"/>
      <c r="N50" s="117"/>
      <c r="O50" s="162"/>
      <c r="P50" s="117"/>
      <c r="Q50" s="162"/>
      <c r="T50" s="17"/>
      <c r="V50" s="17"/>
      <c r="X50" s="17"/>
      <c r="Z50" s="17"/>
      <c r="AB50" s="17"/>
      <c r="AD50" s="17"/>
      <c r="AF50" s="17"/>
      <c r="AH50" s="17"/>
      <c r="AJ50" s="17"/>
    </row>
    <row r="51" spans="1:36" customFormat="1" x14ac:dyDescent="0.2">
      <c r="A51" s="140"/>
      <c r="J51" s="117"/>
      <c r="K51" s="162"/>
      <c r="L51" s="117"/>
      <c r="M51" s="162"/>
      <c r="N51" s="117"/>
      <c r="O51" s="162"/>
      <c r="P51" s="117"/>
      <c r="Q51" s="162"/>
      <c r="T51" s="17"/>
      <c r="V51" s="17"/>
      <c r="X51" s="17"/>
      <c r="Z51" s="17"/>
      <c r="AB51" s="17"/>
      <c r="AD51" s="17"/>
      <c r="AF51" s="17"/>
      <c r="AH51" s="17"/>
      <c r="AJ51" s="17"/>
    </row>
    <row r="52" spans="1:36" x14ac:dyDescent="0.2">
      <c r="A52" s="213"/>
      <c r="B52" s="213"/>
      <c r="C52" s="213"/>
      <c r="D52" s="213"/>
      <c r="E52" s="213"/>
      <c r="F52" s="213"/>
      <c r="G52" s="213"/>
      <c r="H52" s="213"/>
      <c r="I52" s="213"/>
    </row>
    <row r="53" spans="1:36" x14ac:dyDescent="0.2">
      <c r="A53" s="118" t="str">
        <f>'C05'!A42</f>
        <v>Fuente: Instituto Nacional de Estadística (INE).  LXXXI Encuesta Permanente de Hogares de Propósitos Múltiples,  Junio2024.</v>
      </c>
    </row>
    <row r="54" spans="1:36" x14ac:dyDescent="0.2">
      <c r="A54" s="118" t="str">
        <f>'C05'!A43</f>
        <v>(Promedio de salarios mínimos por rama)</v>
      </c>
    </row>
    <row r="55" spans="1:36" x14ac:dyDescent="0.2">
      <c r="A55" s="261" t="s">
        <v>162</v>
      </c>
    </row>
    <row r="56" spans="1:36" x14ac:dyDescent="0.2">
      <c r="A56" s="29" t="s">
        <v>148</v>
      </c>
    </row>
    <row r="57" spans="1:36" x14ac:dyDescent="0.2">
      <c r="A57" s="118"/>
      <c r="K57" s="156"/>
    </row>
    <row r="58" spans="1:36" x14ac:dyDescent="0.2">
      <c r="A58" s="315" t="s">
        <v>84</v>
      </c>
      <c r="B58" s="315"/>
      <c r="C58" s="315"/>
      <c r="D58" s="315"/>
      <c r="E58" s="315"/>
      <c r="F58" s="315"/>
      <c r="G58" s="315"/>
      <c r="H58" s="315"/>
      <c r="I58" s="315"/>
    </row>
    <row r="59" spans="1:36" x14ac:dyDescent="0.2">
      <c r="A59" s="315" t="s">
        <v>52</v>
      </c>
      <c r="B59" s="315"/>
      <c r="C59" s="315"/>
      <c r="D59" s="315"/>
      <c r="E59" s="315"/>
      <c r="F59" s="315"/>
      <c r="G59" s="315"/>
      <c r="H59" s="315"/>
      <c r="I59" s="315"/>
    </row>
    <row r="60" spans="1:36" x14ac:dyDescent="0.2">
      <c r="A60" s="315" t="s">
        <v>54</v>
      </c>
      <c r="B60" s="315"/>
      <c r="C60" s="315"/>
      <c r="D60" s="315"/>
      <c r="E60" s="315"/>
      <c r="F60" s="315"/>
      <c r="G60" s="315"/>
      <c r="H60" s="315"/>
      <c r="I60" s="315"/>
    </row>
    <row r="61" spans="1:36" customFormat="1" ht="22.8" x14ac:dyDescent="0.4">
      <c r="A61" s="272" t="s">
        <v>73</v>
      </c>
      <c r="B61" s="272"/>
      <c r="C61" s="272"/>
      <c r="D61" s="272"/>
      <c r="E61" s="272"/>
      <c r="F61" s="272"/>
      <c r="G61" s="272"/>
      <c r="H61" s="272"/>
      <c r="I61" s="272"/>
      <c r="J61" s="186"/>
      <c r="K61" s="186"/>
      <c r="L61" s="186"/>
      <c r="M61" s="186"/>
    </row>
    <row r="62" spans="1:36" x14ac:dyDescent="0.2">
      <c r="A62" s="316" t="s">
        <v>27</v>
      </c>
      <c r="B62" s="319" t="s">
        <v>24</v>
      </c>
      <c r="C62" s="319"/>
      <c r="D62" s="319"/>
      <c r="E62" s="319"/>
      <c r="F62" s="319"/>
      <c r="G62" s="319"/>
      <c r="H62" s="241"/>
    </row>
    <row r="63" spans="1:36" s="163" customFormat="1" ht="11.25" customHeight="1" x14ac:dyDescent="0.2">
      <c r="A63" s="318"/>
      <c r="B63" s="320" t="s">
        <v>24</v>
      </c>
      <c r="C63" s="319" t="s">
        <v>6</v>
      </c>
      <c r="D63" s="319"/>
      <c r="E63" s="319"/>
      <c r="F63" s="319"/>
      <c r="G63" s="318" t="s">
        <v>1</v>
      </c>
      <c r="H63" s="318" t="s">
        <v>136</v>
      </c>
      <c r="I63" s="316" t="s">
        <v>125</v>
      </c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</row>
    <row r="64" spans="1:36" s="163" customFormat="1" x14ac:dyDescent="0.2">
      <c r="A64" s="317"/>
      <c r="B64" s="321"/>
      <c r="C64" s="259" t="s">
        <v>8</v>
      </c>
      <c r="D64" s="164" t="s">
        <v>70</v>
      </c>
      <c r="E64" s="164" t="s">
        <v>9</v>
      </c>
      <c r="F64" s="164" t="s">
        <v>71</v>
      </c>
      <c r="G64" s="317"/>
      <c r="H64" s="317"/>
      <c r="I64" s="31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</row>
    <row r="65" spans="1:36" s="163" customFormat="1" x14ac:dyDescent="0.2">
      <c r="A65" s="157"/>
      <c r="B65" s="157"/>
      <c r="C65" s="157"/>
      <c r="D65" s="157"/>
      <c r="E65" s="160"/>
      <c r="F65" s="160"/>
      <c r="G65" s="160"/>
      <c r="H65" s="160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</row>
    <row r="66" spans="1:36" s="163" customFormat="1" x14ac:dyDescent="0.2">
      <c r="A66" s="165" t="s">
        <v>48</v>
      </c>
      <c r="B66" s="166">
        <f>B9</f>
        <v>8856.8541943603086</v>
      </c>
      <c r="C66" s="166">
        <f t="shared" ref="C66:I66" si="0">C9</f>
        <v>10637.027778852078</v>
      </c>
      <c r="D66" s="166">
        <f t="shared" si="0"/>
        <v>17694.355146880378</v>
      </c>
      <c r="E66" s="166">
        <f t="shared" si="0"/>
        <v>9706.3287803007497</v>
      </c>
      <c r="F66" s="166">
        <f t="shared" si="0"/>
        <v>4631.8517731155607</v>
      </c>
      <c r="G66" s="166">
        <f t="shared" si="0"/>
        <v>7011.7987848897228</v>
      </c>
      <c r="H66" s="166">
        <f t="shared" si="0"/>
        <v>0</v>
      </c>
      <c r="I66" s="166">
        <f t="shared" si="0"/>
        <v>3863.2256274717151</v>
      </c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</row>
    <row r="67" spans="1:36" s="163" customFormat="1" x14ac:dyDescent="0.2">
      <c r="A67" s="167"/>
      <c r="B67" s="166"/>
      <c r="C67" s="166"/>
      <c r="D67" s="166"/>
      <c r="E67" s="168"/>
      <c r="F67" s="168"/>
      <c r="G67" s="168"/>
      <c r="H67" s="168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</row>
    <row r="68" spans="1:36" s="163" customFormat="1" x14ac:dyDescent="0.2">
      <c r="A68" s="15" t="s">
        <v>17</v>
      </c>
      <c r="B68" s="216"/>
      <c r="C68" s="216"/>
      <c r="D68" s="216"/>
      <c r="E68" s="216"/>
      <c r="F68" s="216"/>
      <c r="G68" s="216"/>
      <c r="H68" s="216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</row>
    <row r="69" spans="1:36" s="163" customFormat="1" x14ac:dyDescent="0.2">
      <c r="A69" s="72" t="s">
        <v>109</v>
      </c>
      <c r="B69" s="222">
        <v>4166.5120722835718</v>
      </c>
      <c r="C69" s="222">
        <v>4599.8496920625312</v>
      </c>
      <c r="D69" s="222">
        <v>0</v>
      </c>
      <c r="E69" s="222">
        <v>4599.8496920625312</v>
      </c>
      <c r="F69" s="222">
        <v>0</v>
      </c>
      <c r="G69" s="222">
        <v>3738.9311961377671</v>
      </c>
      <c r="H69" s="222">
        <v>0</v>
      </c>
      <c r="I69" s="222">
        <v>1874.9999999999998</v>
      </c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</row>
    <row r="70" spans="1:36" s="163" customFormat="1" x14ac:dyDescent="0.2">
      <c r="A70" s="36" t="s">
        <v>86</v>
      </c>
      <c r="B70" s="222">
        <v>0</v>
      </c>
      <c r="C70" s="222">
        <v>0</v>
      </c>
      <c r="D70" s="222">
        <v>0</v>
      </c>
      <c r="E70" s="222">
        <v>0</v>
      </c>
      <c r="F70" s="222">
        <v>0</v>
      </c>
      <c r="G70" s="222">
        <v>0</v>
      </c>
      <c r="H70" s="222">
        <v>0</v>
      </c>
      <c r="I70" s="222">
        <v>0</v>
      </c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</row>
    <row r="71" spans="1:36" s="163" customFormat="1" x14ac:dyDescent="0.2">
      <c r="A71" s="36" t="s">
        <v>110</v>
      </c>
      <c r="B71" s="222">
        <v>7053.4708443812333</v>
      </c>
      <c r="C71" s="222">
        <v>10079.951419062007</v>
      </c>
      <c r="D71" s="222">
        <v>7000</v>
      </c>
      <c r="E71" s="222">
        <v>10087.848457243161</v>
      </c>
      <c r="F71" s="222">
        <v>0</v>
      </c>
      <c r="G71" s="222">
        <v>4582.5234655429249</v>
      </c>
      <c r="H71" s="222">
        <v>0</v>
      </c>
      <c r="I71" s="222">
        <v>2582.8341570259768</v>
      </c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</row>
    <row r="72" spans="1:36" s="163" customFormat="1" x14ac:dyDescent="0.2">
      <c r="A72" s="36" t="s">
        <v>87</v>
      </c>
      <c r="B72" s="222">
        <v>7561.6129739751559</v>
      </c>
      <c r="C72" s="222">
        <v>19698.188012447958</v>
      </c>
      <c r="D72" s="222">
        <v>17333.333333333332</v>
      </c>
      <c r="E72" s="222">
        <v>22602.629851884314</v>
      </c>
      <c r="F72" s="222">
        <v>0</v>
      </c>
      <c r="G72" s="222">
        <v>239.73290358586155</v>
      </c>
      <c r="H72" s="222">
        <v>0</v>
      </c>
      <c r="I72" s="222">
        <v>0</v>
      </c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</row>
    <row r="73" spans="1:36" s="163" customFormat="1" x14ac:dyDescent="0.2">
      <c r="A73" s="36" t="s">
        <v>111</v>
      </c>
      <c r="B73" s="222">
        <v>3559.476146457042</v>
      </c>
      <c r="C73" s="222">
        <v>7044.3472683457439</v>
      </c>
      <c r="D73" s="222">
        <v>12000</v>
      </c>
      <c r="E73" s="222">
        <v>6273.5765317154373</v>
      </c>
      <c r="F73" s="222">
        <v>0</v>
      </c>
      <c r="G73" s="222">
        <v>1495.7634044914464</v>
      </c>
      <c r="H73" s="222">
        <v>0</v>
      </c>
      <c r="I73" s="222">
        <v>0</v>
      </c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</row>
    <row r="74" spans="1:36" s="163" customFormat="1" x14ac:dyDescent="0.2">
      <c r="A74" s="36" t="s">
        <v>112</v>
      </c>
      <c r="B74" s="222">
        <v>12132.688659144769</v>
      </c>
      <c r="C74" s="222">
        <v>14068.167226528039</v>
      </c>
      <c r="D74" s="222">
        <v>16500</v>
      </c>
      <c r="E74" s="222">
        <v>13934.351643685626</v>
      </c>
      <c r="F74" s="222">
        <v>0</v>
      </c>
      <c r="G74" s="222">
        <v>0</v>
      </c>
      <c r="H74" s="222">
        <v>0</v>
      </c>
      <c r="I74" s="222">
        <v>1000</v>
      </c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</row>
    <row r="75" spans="1:36" s="163" customFormat="1" x14ac:dyDescent="0.2">
      <c r="A75" s="36" t="s">
        <v>113</v>
      </c>
      <c r="B75" s="222">
        <v>8966.013244556927</v>
      </c>
      <c r="C75" s="222">
        <v>10418.737955297438</v>
      </c>
      <c r="D75" s="222">
        <v>16143.890724929424</v>
      </c>
      <c r="E75" s="222">
        <v>10336.994673314062</v>
      </c>
      <c r="F75" s="222">
        <v>0</v>
      </c>
      <c r="G75" s="222">
        <v>8651.750335464194</v>
      </c>
      <c r="H75" s="222">
        <v>0</v>
      </c>
      <c r="I75" s="222">
        <v>4207.8164253518153</v>
      </c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</row>
    <row r="76" spans="1:36" s="163" customFormat="1" x14ac:dyDescent="0.2">
      <c r="A76" s="36" t="s">
        <v>88</v>
      </c>
      <c r="B76" s="222">
        <v>16596.221115922246</v>
      </c>
      <c r="C76" s="222">
        <v>17873.733689070363</v>
      </c>
      <c r="D76" s="222">
        <v>15000</v>
      </c>
      <c r="E76" s="222">
        <v>18266.175869939725</v>
      </c>
      <c r="F76" s="222">
        <v>0</v>
      </c>
      <c r="G76" s="222">
        <v>13983.734064168475</v>
      </c>
      <c r="H76" s="222">
        <v>0</v>
      </c>
      <c r="I76" s="222">
        <v>11497.737313911373</v>
      </c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</row>
    <row r="77" spans="1:36" s="163" customFormat="1" x14ac:dyDescent="0.2">
      <c r="A77" s="72" t="s">
        <v>114</v>
      </c>
      <c r="B77" s="222">
        <v>8083.4096766970761</v>
      </c>
      <c r="C77" s="222">
        <v>8124.8707898249577</v>
      </c>
      <c r="D77" s="222">
        <v>0</v>
      </c>
      <c r="E77" s="222">
        <v>8124.8707898249577</v>
      </c>
      <c r="F77" s="222">
        <v>0</v>
      </c>
      <c r="G77" s="222">
        <v>7988.7769485613226</v>
      </c>
      <c r="H77" s="222">
        <v>0</v>
      </c>
      <c r="I77" s="222">
        <v>9148.7781409177005</v>
      </c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</row>
    <row r="78" spans="1:36" s="163" customFormat="1" x14ac:dyDescent="0.2">
      <c r="A78" s="72" t="s">
        <v>115</v>
      </c>
      <c r="B78" s="222">
        <v>21429.899590239427</v>
      </c>
      <c r="C78" s="222">
        <v>21429.899590239427</v>
      </c>
      <c r="D78" s="222">
        <v>0</v>
      </c>
      <c r="E78" s="222">
        <v>21429.899590239427</v>
      </c>
      <c r="F78" s="222">
        <v>0</v>
      </c>
      <c r="G78" s="222">
        <v>0</v>
      </c>
      <c r="H78" s="222">
        <v>0</v>
      </c>
      <c r="I78" s="222">
        <v>0</v>
      </c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</row>
    <row r="79" spans="1:36" s="163" customFormat="1" x14ac:dyDescent="0.2">
      <c r="A79" s="72" t="s">
        <v>116</v>
      </c>
      <c r="B79" s="222">
        <v>16772.621788447457</v>
      </c>
      <c r="C79" s="222">
        <v>16772.621788447457</v>
      </c>
      <c r="D79" s="222">
        <v>12265.345243850852</v>
      </c>
      <c r="E79" s="222">
        <v>17075.575447491479</v>
      </c>
      <c r="F79" s="222">
        <v>0</v>
      </c>
      <c r="G79" s="222">
        <v>0</v>
      </c>
      <c r="H79" s="222">
        <v>0</v>
      </c>
      <c r="I79" s="222">
        <v>0</v>
      </c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</row>
    <row r="80" spans="1:36" s="163" customFormat="1" x14ac:dyDescent="0.2">
      <c r="A80" s="72" t="s">
        <v>89</v>
      </c>
      <c r="B80" s="222">
        <v>14608.590086949569</v>
      </c>
      <c r="C80" s="222">
        <v>15449.990973265909</v>
      </c>
      <c r="D80" s="222">
        <v>0</v>
      </c>
      <c r="E80" s="222">
        <v>15449.990973265909</v>
      </c>
      <c r="F80" s="222">
        <v>0</v>
      </c>
      <c r="G80" s="222">
        <v>20000</v>
      </c>
      <c r="H80" s="222">
        <v>0</v>
      </c>
      <c r="I80" s="222">
        <v>7648.7729197821927</v>
      </c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</row>
    <row r="81" spans="1:36" s="163" customFormat="1" x14ac:dyDescent="0.2">
      <c r="A81" s="72" t="s">
        <v>117</v>
      </c>
      <c r="B81" s="222">
        <v>17384.050946821091</v>
      </c>
      <c r="C81" s="222">
        <v>15960.107232176795</v>
      </c>
      <c r="D81" s="222">
        <v>13000</v>
      </c>
      <c r="E81" s="222">
        <v>16077.144504041429</v>
      </c>
      <c r="F81" s="222">
        <v>0</v>
      </c>
      <c r="G81" s="222">
        <v>21208.89639839251</v>
      </c>
      <c r="H81" s="222">
        <v>0</v>
      </c>
      <c r="I81" s="222">
        <v>10000</v>
      </c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</row>
    <row r="82" spans="1:36" s="163" customFormat="1" x14ac:dyDescent="0.2">
      <c r="A82" s="72" t="s">
        <v>90</v>
      </c>
      <c r="B82" s="222">
        <v>9580.9925117683833</v>
      </c>
      <c r="C82" s="222">
        <v>10720.684221354546</v>
      </c>
      <c r="D82" s="222">
        <v>9527.9883311512131</v>
      </c>
      <c r="E82" s="222">
        <v>11016.867941333201</v>
      </c>
      <c r="F82" s="222">
        <v>0</v>
      </c>
      <c r="G82" s="222">
        <v>5011.6177615240376</v>
      </c>
      <c r="H82" s="222">
        <v>0</v>
      </c>
      <c r="I82" s="222">
        <v>7836.1104878285714</v>
      </c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</row>
    <row r="83" spans="1:36" s="163" customFormat="1" x14ac:dyDescent="0.2">
      <c r="A83" s="72" t="s">
        <v>118</v>
      </c>
      <c r="B83" s="222">
        <v>18297.796610281253</v>
      </c>
      <c r="C83" s="222">
        <v>18050.745934535815</v>
      </c>
      <c r="D83" s="222">
        <v>18185.891765120974</v>
      </c>
      <c r="E83" s="222">
        <v>6000</v>
      </c>
      <c r="F83" s="222">
        <v>0</v>
      </c>
      <c r="G83" s="222">
        <v>0</v>
      </c>
      <c r="H83" s="222">
        <v>0</v>
      </c>
      <c r="I83" s="222">
        <v>42700</v>
      </c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</row>
    <row r="84" spans="1:36" s="163" customFormat="1" x14ac:dyDescent="0.2">
      <c r="A84" s="72" t="s">
        <v>91</v>
      </c>
      <c r="B84" s="222">
        <v>16500.613113137446</v>
      </c>
      <c r="C84" s="222">
        <v>16442.490780489396</v>
      </c>
      <c r="D84" s="222">
        <v>19147.346476811515</v>
      </c>
      <c r="E84" s="222">
        <v>11309.214585401845</v>
      </c>
      <c r="F84" s="222">
        <v>0</v>
      </c>
      <c r="G84" s="222">
        <v>20655.499266472805</v>
      </c>
      <c r="H84" s="222">
        <v>0</v>
      </c>
      <c r="I84" s="222">
        <v>0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</row>
    <row r="85" spans="1:36" s="163" customFormat="1" x14ac:dyDescent="0.2">
      <c r="A85" s="72" t="s">
        <v>119</v>
      </c>
      <c r="B85" s="222">
        <v>12840.336912194378</v>
      </c>
      <c r="C85" s="222">
        <v>13459.114477066687</v>
      </c>
      <c r="D85" s="222">
        <v>15925.872143916698</v>
      </c>
      <c r="E85" s="222">
        <v>11039.36874385288</v>
      </c>
      <c r="F85" s="222">
        <v>0</v>
      </c>
      <c r="G85" s="222">
        <v>9272.4194956759948</v>
      </c>
      <c r="H85" s="222">
        <v>0</v>
      </c>
      <c r="I85" s="222">
        <v>2122.7736129267792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</row>
    <row r="86" spans="1:36" s="163" customFormat="1" x14ac:dyDescent="0.2">
      <c r="A86" s="72" t="s">
        <v>120</v>
      </c>
      <c r="B86" s="222">
        <v>7615.9367519415391</v>
      </c>
      <c r="C86" s="222">
        <v>9162.0872370985508</v>
      </c>
      <c r="D86" s="222">
        <v>0</v>
      </c>
      <c r="E86" s="222">
        <v>9162.0872370985508</v>
      </c>
      <c r="F86" s="222">
        <v>0</v>
      </c>
      <c r="G86" s="222">
        <v>5920.4934504503544</v>
      </c>
      <c r="H86" s="222">
        <v>0</v>
      </c>
      <c r="I86" s="222">
        <v>12000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</row>
    <row r="87" spans="1:36" s="163" customFormat="1" x14ac:dyDescent="0.2">
      <c r="A87" s="72" t="s">
        <v>92</v>
      </c>
      <c r="B87" s="222">
        <v>4802.8355095348898</v>
      </c>
      <c r="C87" s="222">
        <v>5825.0610477985228</v>
      </c>
      <c r="D87" s="222">
        <v>16215.319395261273</v>
      </c>
      <c r="E87" s="222">
        <v>5558.3168474294871</v>
      </c>
      <c r="F87" s="222">
        <v>0</v>
      </c>
      <c r="G87" s="222">
        <v>4102.3902110562121</v>
      </c>
      <c r="H87" s="222">
        <v>0</v>
      </c>
      <c r="I87" s="222">
        <v>2864.4668329536639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</row>
    <row r="88" spans="1:36" s="163" customFormat="1" x14ac:dyDescent="0.2">
      <c r="A88" s="72" t="s">
        <v>121</v>
      </c>
      <c r="B88" s="222">
        <v>4064.7705247888994</v>
      </c>
      <c r="C88" s="222">
        <v>4619.0433903737012</v>
      </c>
      <c r="D88" s="222">
        <v>0</v>
      </c>
      <c r="E88" s="222">
        <v>300</v>
      </c>
      <c r="F88" s="222">
        <v>4631.8517731155607</v>
      </c>
      <c r="G88" s="222">
        <v>2955.0742322090291</v>
      </c>
      <c r="H88" s="222">
        <v>0</v>
      </c>
      <c r="I88" s="222">
        <v>2369.9412391414917</v>
      </c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</row>
    <row r="89" spans="1:36" s="163" customFormat="1" x14ac:dyDescent="0.2">
      <c r="A89" s="72" t="s">
        <v>122</v>
      </c>
      <c r="B89" s="222">
        <v>30000</v>
      </c>
      <c r="C89" s="222">
        <v>30000</v>
      </c>
      <c r="D89" s="222">
        <v>30000</v>
      </c>
      <c r="E89" s="222">
        <v>0</v>
      </c>
      <c r="F89" s="222">
        <v>0</v>
      </c>
      <c r="G89" s="222">
        <v>0</v>
      </c>
      <c r="H89" s="222">
        <v>0</v>
      </c>
      <c r="I89" s="222">
        <v>0</v>
      </c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</row>
    <row r="90" spans="1:36" s="163" customFormat="1" x14ac:dyDescent="0.2">
      <c r="A90" s="72" t="s">
        <v>123</v>
      </c>
      <c r="B90" s="222">
        <v>0</v>
      </c>
      <c r="C90" s="222">
        <v>0</v>
      </c>
      <c r="D90" s="222">
        <v>0</v>
      </c>
      <c r="E90" s="222">
        <v>0</v>
      </c>
      <c r="F90" s="222">
        <v>0</v>
      </c>
      <c r="G90" s="222">
        <v>0</v>
      </c>
      <c r="H90" s="222">
        <v>0</v>
      </c>
      <c r="I90" s="222">
        <v>0</v>
      </c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</row>
    <row r="91" spans="1:36" s="163" customFormat="1" x14ac:dyDescent="0.2">
      <c r="A91" s="72" t="s">
        <v>61</v>
      </c>
      <c r="B91" s="222">
        <v>66.666666666666671</v>
      </c>
      <c r="C91" s="222">
        <v>0</v>
      </c>
      <c r="D91" s="222">
        <v>0</v>
      </c>
      <c r="E91" s="222">
        <v>0</v>
      </c>
      <c r="F91" s="222">
        <v>0</v>
      </c>
      <c r="G91" s="222">
        <v>0</v>
      </c>
      <c r="H91" s="222">
        <v>0</v>
      </c>
      <c r="I91" s="222">
        <v>66.666666666666671</v>
      </c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</row>
    <row r="92" spans="1:36" s="163" customFormat="1" x14ac:dyDescent="0.2">
      <c r="A92" s="72" t="s">
        <v>124</v>
      </c>
      <c r="B92" s="222">
        <v>8513.1577893412887</v>
      </c>
      <c r="C92" s="222">
        <v>8513.1577893412887</v>
      </c>
      <c r="D92" s="222">
        <v>0</v>
      </c>
      <c r="E92" s="222">
        <v>8513.1577893412887</v>
      </c>
      <c r="F92" s="222">
        <v>0</v>
      </c>
      <c r="G92" s="222">
        <v>0</v>
      </c>
      <c r="H92" s="222">
        <v>0</v>
      </c>
      <c r="I92" s="222">
        <v>0</v>
      </c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</row>
    <row r="93" spans="1:36" s="163" customFormat="1" x14ac:dyDescent="0.2">
      <c r="A93" s="9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</row>
    <row r="94" spans="1:36" s="163" customFormat="1" x14ac:dyDescent="0.2">
      <c r="A94" s="16" t="s">
        <v>14</v>
      </c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</row>
    <row r="95" spans="1:36" s="163" customFormat="1" x14ac:dyDescent="0.2">
      <c r="A95" s="72" t="s">
        <v>95</v>
      </c>
      <c r="B95" s="222">
        <v>18867.822184136399</v>
      </c>
      <c r="C95" s="222">
        <v>18924.244810964283</v>
      </c>
      <c r="D95" s="222">
        <v>17982.263773254985</v>
      </c>
      <c r="E95" s="222">
        <v>19194.803557103496</v>
      </c>
      <c r="F95" s="222">
        <v>0</v>
      </c>
      <c r="G95" s="222">
        <v>18720.418112162977</v>
      </c>
      <c r="H95" s="222">
        <v>0</v>
      </c>
      <c r="I95" s="222">
        <v>10000</v>
      </c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</row>
    <row r="96" spans="1:36" s="163" customFormat="1" x14ac:dyDescent="0.2">
      <c r="A96" s="72" t="s">
        <v>96</v>
      </c>
      <c r="B96" s="222">
        <v>19897.550065151725</v>
      </c>
      <c r="C96" s="222">
        <v>19737.577870017158</v>
      </c>
      <c r="D96" s="222">
        <v>21109.602005507739</v>
      </c>
      <c r="E96" s="222">
        <v>17805.117207207975</v>
      </c>
      <c r="F96" s="222">
        <v>0</v>
      </c>
      <c r="G96" s="222">
        <v>23857.654106984482</v>
      </c>
      <c r="H96" s="222">
        <v>0</v>
      </c>
      <c r="I96" s="222">
        <v>14243.257095033925</v>
      </c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</row>
    <row r="97" spans="1:36" s="163" customFormat="1" x14ac:dyDescent="0.2">
      <c r="A97" s="72" t="s">
        <v>97</v>
      </c>
      <c r="B97" s="222">
        <v>15168.720421828062</v>
      </c>
      <c r="C97" s="222">
        <v>15632.396506844801</v>
      </c>
      <c r="D97" s="222">
        <v>18408.207898338478</v>
      </c>
      <c r="E97" s="222">
        <v>12669.772002861906</v>
      </c>
      <c r="F97" s="222">
        <v>0</v>
      </c>
      <c r="G97" s="222">
        <v>12079.078528996813</v>
      </c>
      <c r="H97" s="222">
        <v>0</v>
      </c>
      <c r="I97" s="222">
        <v>6693.6279780483701</v>
      </c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</row>
    <row r="98" spans="1:36" s="163" customFormat="1" x14ac:dyDescent="0.2">
      <c r="A98" s="72" t="s">
        <v>98</v>
      </c>
      <c r="B98" s="222">
        <v>14054.06196387909</v>
      </c>
      <c r="C98" s="222">
        <v>14584.218487565437</v>
      </c>
      <c r="D98" s="222">
        <v>17884.4928024113</v>
      </c>
      <c r="E98" s="222">
        <v>13696.537988568583</v>
      </c>
      <c r="F98" s="222">
        <v>0</v>
      </c>
      <c r="G98" s="222">
        <v>4308.2342494712848</v>
      </c>
      <c r="H98" s="222">
        <v>0</v>
      </c>
      <c r="I98" s="222">
        <v>4000</v>
      </c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</row>
    <row r="99" spans="1:36" s="163" customFormat="1" x14ac:dyDescent="0.2">
      <c r="A99" s="72" t="s">
        <v>99</v>
      </c>
      <c r="B99" s="222">
        <v>8109.1573233968838</v>
      </c>
      <c r="C99" s="222">
        <v>8097.0241239430561</v>
      </c>
      <c r="D99" s="222">
        <v>11796.196726114789</v>
      </c>
      <c r="E99" s="222">
        <v>7932.6905331417402</v>
      </c>
      <c r="F99" s="222">
        <v>0</v>
      </c>
      <c r="G99" s="222">
        <v>8342.489700168424</v>
      </c>
      <c r="H99" s="222">
        <v>0</v>
      </c>
      <c r="I99" s="222">
        <v>4567.4470752409434</v>
      </c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</row>
    <row r="100" spans="1:36" s="163" customFormat="1" x14ac:dyDescent="0.2">
      <c r="A100" s="72" t="s">
        <v>100</v>
      </c>
      <c r="B100" s="222">
        <v>3939.2895000122085</v>
      </c>
      <c r="C100" s="222">
        <v>5497.9600971549698</v>
      </c>
      <c r="D100" s="222">
        <v>0</v>
      </c>
      <c r="E100" s="222">
        <v>5497.9600971549698</v>
      </c>
      <c r="F100" s="222">
        <v>0</v>
      </c>
      <c r="G100" s="222">
        <v>3718.0741803164697</v>
      </c>
      <c r="H100" s="222">
        <v>0</v>
      </c>
      <c r="I100" s="222">
        <v>0</v>
      </c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</row>
    <row r="101" spans="1:36" s="163" customFormat="1" x14ac:dyDescent="0.2">
      <c r="A101" s="72" t="s">
        <v>101</v>
      </c>
      <c r="B101" s="222">
        <v>4852.8232198263959</v>
      </c>
      <c r="C101" s="222">
        <v>8149.6026060926124</v>
      </c>
      <c r="D101" s="222">
        <v>7000</v>
      </c>
      <c r="E101" s="222">
        <v>8156.896853266202</v>
      </c>
      <c r="F101" s="222">
        <v>0</v>
      </c>
      <c r="G101" s="222">
        <v>3658.6899545998194</v>
      </c>
      <c r="H101" s="222">
        <v>0</v>
      </c>
      <c r="I101" s="222">
        <v>1603.4693877551022</v>
      </c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</row>
    <row r="102" spans="1:36" s="163" customFormat="1" x14ac:dyDescent="0.2">
      <c r="A102" s="72" t="s">
        <v>102</v>
      </c>
      <c r="B102" s="222">
        <v>9290.9979198975307</v>
      </c>
      <c r="C102" s="222">
        <v>10216.042664800492</v>
      </c>
      <c r="D102" s="222">
        <v>0</v>
      </c>
      <c r="E102" s="222">
        <v>10216.042664800492</v>
      </c>
      <c r="F102" s="222">
        <v>0</v>
      </c>
      <c r="G102" s="222">
        <v>1254.7338691256277</v>
      </c>
      <c r="H102" s="222">
        <v>0</v>
      </c>
      <c r="I102" s="222">
        <v>5469.2199352239795</v>
      </c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</row>
    <row r="103" spans="1:36" s="163" customFormat="1" x14ac:dyDescent="0.2">
      <c r="A103" s="72" t="s">
        <v>103</v>
      </c>
      <c r="B103" s="222">
        <v>5071.9177373313778</v>
      </c>
      <c r="C103" s="222">
        <v>5825.6770316364436</v>
      </c>
      <c r="D103" s="222">
        <v>10001.388441011493</v>
      </c>
      <c r="E103" s="222">
        <v>6056.9449885976892</v>
      </c>
      <c r="F103" s="222">
        <v>4631.8517731155607</v>
      </c>
      <c r="G103" s="222">
        <v>2722.5616223206398</v>
      </c>
      <c r="H103" s="222">
        <v>0</v>
      </c>
      <c r="I103" s="222">
        <v>2628.5765003824217</v>
      </c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</row>
    <row r="104" spans="1:36" s="163" customFormat="1" x14ac:dyDescent="0.2">
      <c r="A104" s="72" t="s">
        <v>104</v>
      </c>
      <c r="B104" s="222">
        <v>0</v>
      </c>
      <c r="C104" s="222">
        <v>0</v>
      </c>
      <c r="D104" s="222">
        <v>0</v>
      </c>
      <c r="E104" s="222">
        <v>0</v>
      </c>
      <c r="F104" s="222">
        <v>0</v>
      </c>
      <c r="G104" s="222">
        <v>0</v>
      </c>
      <c r="H104" s="222">
        <v>0</v>
      </c>
      <c r="I104" s="222">
        <v>0</v>
      </c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</row>
    <row r="105" spans="1:36" s="163" customFormat="1" x14ac:dyDescent="0.2">
      <c r="A105" s="72" t="s">
        <v>93</v>
      </c>
      <c r="B105" s="222">
        <v>0</v>
      </c>
      <c r="C105" s="222">
        <v>0</v>
      </c>
      <c r="D105" s="222">
        <v>0</v>
      </c>
      <c r="E105" s="222">
        <v>0</v>
      </c>
      <c r="F105" s="222">
        <v>0</v>
      </c>
      <c r="G105" s="222">
        <v>0</v>
      </c>
      <c r="H105" s="222">
        <v>0</v>
      </c>
      <c r="I105" s="222">
        <v>0</v>
      </c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</row>
    <row r="106" spans="1:36" s="163" customFormat="1" x14ac:dyDescent="0.2">
      <c r="A106" s="72" t="s">
        <v>61</v>
      </c>
      <c r="B106" s="222">
        <v>66.666666666666671</v>
      </c>
      <c r="C106" s="222">
        <v>0</v>
      </c>
      <c r="D106" s="222">
        <v>0</v>
      </c>
      <c r="E106" s="222">
        <v>0</v>
      </c>
      <c r="F106" s="222">
        <v>0</v>
      </c>
      <c r="G106" s="222">
        <v>0</v>
      </c>
      <c r="H106" s="222">
        <v>0</v>
      </c>
      <c r="I106" s="222">
        <v>66.666666666666671</v>
      </c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</row>
    <row r="107" spans="1:36" s="163" customFormat="1" x14ac:dyDescent="0.2">
      <c r="A107" s="191" t="s">
        <v>94</v>
      </c>
      <c r="B107" s="252">
        <v>15988.584877000403</v>
      </c>
      <c r="C107" s="252">
        <v>17273.537936479144</v>
      </c>
      <c r="D107" s="252">
        <v>17851.705107885369</v>
      </c>
      <c r="E107" s="252">
        <v>10000</v>
      </c>
      <c r="F107" s="252">
        <v>0</v>
      </c>
      <c r="G107" s="252">
        <v>6000</v>
      </c>
      <c r="H107" s="252">
        <v>0</v>
      </c>
      <c r="I107" s="252">
        <v>0</v>
      </c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</row>
    <row r="108" spans="1:36" s="163" customFormat="1" x14ac:dyDescent="0.2">
      <c r="A108" s="118" t="str">
        <f>'C05'!A42</f>
        <v>Fuente: Instituto Nacional de Estadística (INE).  LXXXI Encuesta Permanente de Hogares de Propósitos Múltiples,  Junio2024.</v>
      </c>
      <c r="B108" s="157"/>
      <c r="C108" s="157"/>
      <c r="D108" s="157"/>
      <c r="E108" s="157"/>
      <c r="F108" s="157"/>
      <c r="G108" s="157"/>
      <c r="H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</row>
    <row r="109" spans="1:36" s="163" customFormat="1" x14ac:dyDescent="0.2">
      <c r="A109" s="118" t="str">
        <f>'C05'!A43</f>
        <v>(Promedio de salarios mínimos por rama)</v>
      </c>
      <c r="B109" s="157"/>
      <c r="C109" s="157"/>
      <c r="D109" s="157"/>
      <c r="E109" s="157"/>
      <c r="F109" s="157"/>
      <c r="G109" s="157"/>
      <c r="H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</row>
  </sheetData>
  <mergeCells count="22">
    <mergeCell ref="A3:I3"/>
    <mergeCell ref="A2:I2"/>
    <mergeCell ref="A1:I1"/>
    <mergeCell ref="A5:A7"/>
    <mergeCell ref="B6:B7"/>
    <mergeCell ref="C6:F6"/>
    <mergeCell ref="G6:G7"/>
    <mergeCell ref="A4:I4"/>
    <mergeCell ref="I6:I7"/>
    <mergeCell ref="B5:I5"/>
    <mergeCell ref="H6:H7"/>
    <mergeCell ref="A58:I58"/>
    <mergeCell ref="A59:I59"/>
    <mergeCell ref="A60:I60"/>
    <mergeCell ref="A61:I61"/>
    <mergeCell ref="I63:I64"/>
    <mergeCell ref="A62:A64"/>
    <mergeCell ref="B62:G62"/>
    <mergeCell ref="B63:B64"/>
    <mergeCell ref="C63:F63"/>
    <mergeCell ref="G63:G64"/>
    <mergeCell ref="H63:H64"/>
  </mergeCells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N134"/>
  <sheetViews>
    <sheetView tabSelected="1" workbookViewId="0">
      <selection sqref="A1:I1"/>
    </sheetView>
  </sheetViews>
  <sheetFormatPr baseColWidth="10" defaultColWidth="11.7109375" defaultRowHeight="10.199999999999999" x14ac:dyDescent="0.2"/>
  <cols>
    <col min="1" max="1" width="55.7109375" style="157" customWidth="1"/>
    <col min="2" max="2" width="16.28515625" style="157" bestFit="1" customWidth="1"/>
    <col min="3" max="7" width="15.7109375" style="157" bestFit="1" customWidth="1"/>
    <col min="8" max="8" width="15.7109375" style="157" customWidth="1"/>
    <col min="9" max="9" width="15.7109375" style="157" bestFit="1" customWidth="1"/>
    <col min="10" max="16384" width="11.7109375" style="157"/>
  </cols>
  <sheetData>
    <row r="1" spans="1:14" x14ac:dyDescent="0.2">
      <c r="A1" s="315" t="s">
        <v>85</v>
      </c>
      <c r="B1" s="315"/>
      <c r="C1" s="315"/>
      <c r="D1" s="315"/>
      <c r="E1" s="315"/>
      <c r="F1" s="315"/>
      <c r="G1" s="315"/>
      <c r="H1" s="315"/>
      <c r="I1" s="315"/>
    </row>
    <row r="2" spans="1:14" x14ac:dyDescent="0.2">
      <c r="A2" s="315" t="s">
        <v>82</v>
      </c>
      <c r="B2" s="315"/>
      <c r="C2" s="315"/>
      <c r="D2" s="315"/>
      <c r="E2" s="315"/>
      <c r="F2" s="315"/>
      <c r="G2" s="315"/>
      <c r="H2" s="315"/>
      <c r="I2" s="315"/>
    </row>
    <row r="3" spans="1:14" x14ac:dyDescent="0.2">
      <c r="A3" s="315" t="s">
        <v>28</v>
      </c>
      <c r="B3" s="315"/>
      <c r="C3" s="315"/>
      <c r="D3" s="315"/>
      <c r="E3" s="315"/>
      <c r="F3" s="315"/>
      <c r="G3" s="315"/>
      <c r="H3" s="315"/>
      <c r="I3" s="315"/>
    </row>
    <row r="4" spans="1:14" customFormat="1" ht="22.8" x14ac:dyDescent="0.4">
      <c r="A4" s="272" t="s">
        <v>73</v>
      </c>
      <c r="B4" s="272"/>
      <c r="C4" s="272"/>
      <c r="D4" s="272"/>
      <c r="E4" s="272"/>
      <c r="F4" s="272"/>
      <c r="G4" s="272"/>
      <c r="H4" s="272"/>
      <c r="I4" s="272"/>
      <c r="J4" s="186"/>
      <c r="K4" s="186"/>
      <c r="L4" s="186"/>
      <c r="M4" s="186"/>
      <c r="N4" s="186"/>
    </row>
    <row r="5" spans="1:14" ht="12" customHeight="1" x14ac:dyDescent="0.2">
      <c r="A5" s="324" t="s">
        <v>27</v>
      </c>
      <c r="B5" s="326" t="s">
        <v>25</v>
      </c>
      <c r="C5" s="328" t="s">
        <v>6</v>
      </c>
      <c r="D5" s="328"/>
      <c r="E5" s="328"/>
      <c r="F5" s="328"/>
      <c r="G5" s="324" t="s">
        <v>26</v>
      </c>
      <c r="H5" s="324" t="s">
        <v>136</v>
      </c>
      <c r="I5" s="316" t="s">
        <v>125</v>
      </c>
    </row>
    <row r="6" spans="1:14" ht="20.25" customHeight="1" x14ac:dyDescent="0.2">
      <c r="A6" s="325"/>
      <c r="B6" s="327"/>
      <c r="C6" s="260" t="s">
        <v>0</v>
      </c>
      <c r="D6" s="170" t="s">
        <v>70</v>
      </c>
      <c r="E6" s="170" t="s">
        <v>9</v>
      </c>
      <c r="F6" s="170" t="s">
        <v>71</v>
      </c>
      <c r="G6" s="325"/>
      <c r="H6" s="325"/>
      <c r="I6" s="317"/>
    </row>
    <row r="7" spans="1:14" x14ac:dyDescent="0.2">
      <c r="A7" s="171"/>
      <c r="B7" s="172"/>
      <c r="C7" s="172"/>
      <c r="D7" s="172"/>
      <c r="E7" s="172"/>
      <c r="F7" s="172"/>
      <c r="G7" s="172"/>
      <c r="H7" s="244"/>
    </row>
    <row r="8" spans="1:14" x14ac:dyDescent="0.2">
      <c r="A8" s="173" t="s">
        <v>48</v>
      </c>
      <c r="B8" s="174">
        <v>8.2285596583759677</v>
      </c>
      <c r="C8" s="174">
        <v>9.3528327455330427</v>
      </c>
      <c r="D8" s="174">
        <v>12.789192313577917</v>
      </c>
      <c r="E8" s="174">
        <v>8.9281978478865742</v>
      </c>
      <c r="F8" s="174">
        <v>6.0870783293165172</v>
      </c>
      <c r="G8" s="174">
        <v>6.7555047113381645</v>
      </c>
      <c r="H8" s="174">
        <v>0</v>
      </c>
      <c r="I8" s="174">
        <v>7.2588620464215463</v>
      </c>
      <c r="J8" s="174"/>
      <c r="K8" s="174"/>
    </row>
    <row r="9" spans="1:14" ht="12.75" customHeight="1" x14ac:dyDescent="0.2">
      <c r="A9" s="175"/>
    </row>
    <row r="10" spans="1:14" ht="12.75" customHeight="1" x14ac:dyDescent="0.2">
      <c r="A10" s="176" t="s">
        <v>10</v>
      </c>
      <c r="B10" s="218"/>
      <c r="C10" s="218"/>
      <c r="D10" s="218"/>
      <c r="E10" s="218"/>
      <c r="F10" s="218"/>
      <c r="G10" s="218"/>
      <c r="H10" s="218"/>
    </row>
    <row r="11" spans="1:14" x14ac:dyDescent="0.2">
      <c r="A11" s="177" t="s">
        <v>45</v>
      </c>
      <c r="B11" s="219">
        <v>8.976329826944859</v>
      </c>
      <c r="C11" s="219">
        <v>9.8700432612479823</v>
      </c>
      <c r="D11" s="219">
        <v>12.944314108060938</v>
      </c>
      <c r="E11" s="219">
        <v>9.4241999897468691</v>
      </c>
      <c r="F11" s="219">
        <v>5.926852237747628</v>
      </c>
      <c r="G11" s="219">
        <v>7.438927805565398</v>
      </c>
      <c r="H11" s="219">
        <v>0</v>
      </c>
      <c r="I11" s="219">
        <v>8.3664599545176976</v>
      </c>
    </row>
    <row r="12" spans="1:14" x14ac:dyDescent="0.2">
      <c r="A12" s="178" t="s">
        <v>42</v>
      </c>
      <c r="B12" s="219">
        <v>10.109429720376841</v>
      </c>
      <c r="C12" s="219">
        <v>10.76158180958387</v>
      </c>
      <c r="D12" s="219">
        <v>12.741510079552906</v>
      </c>
      <c r="E12" s="219">
        <v>10.580861267675267</v>
      </c>
      <c r="F12" s="219">
        <v>5.7348005502063266</v>
      </c>
      <c r="G12" s="219">
        <v>8.9184081556136814</v>
      </c>
      <c r="H12" s="219">
        <v>0</v>
      </c>
      <c r="I12" s="219">
        <v>8.457663782447467</v>
      </c>
    </row>
    <row r="13" spans="1:14" x14ac:dyDescent="0.2">
      <c r="A13" s="178" t="s">
        <v>43</v>
      </c>
      <c r="B13" s="219">
        <v>9.0501587674938442</v>
      </c>
      <c r="C13" s="219">
        <v>9.5129930658178896</v>
      </c>
      <c r="D13" s="219">
        <v>13.565217391304348</v>
      </c>
      <c r="E13" s="219">
        <v>9.5807706885660178</v>
      </c>
      <c r="F13" s="219">
        <v>6.2249999999999996</v>
      </c>
      <c r="G13" s="219">
        <v>7.8669871794871797</v>
      </c>
      <c r="H13" s="219">
        <v>0</v>
      </c>
      <c r="I13" s="219">
        <v>13</v>
      </c>
    </row>
    <row r="14" spans="1:14" x14ac:dyDescent="0.2">
      <c r="A14" s="178" t="s">
        <v>60</v>
      </c>
      <c r="B14" s="219">
        <v>8.5411599049151832</v>
      </c>
      <c r="C14" s="219">
        <v>9.5812699519603211</v>
      </c>
      <c r="D14" s="219">
        <v>13.02761633101094</v>
      </c>
      <c r="E14" s="219">
        <v>8.9512448695793054</v>
      </c>
      <c r="F14" s="219">
        <v>5.9592627709436901</v>
      </c>
      <c r="G14" s="219">
        <v>6.9363042828064669</v>
      </c>
      <c r="H14" s="219">
        <v>0</v>
      </c>
      <c r="I14" s="219">
        <v>7.5305868410587307</v>
      </c>
    </row>
    <row r="15" spans="1:14" x14ac:dyDescent="0.2">
      <c r="A15" s="177" t="s">
        <v>44</v>
      </c>
      <c r="B15" s="219">
        <v>6.5825384423911544</v>
      </c>
      <c r="C15" s="219">
        <v>7.6940424730623826</v>
      </c>
      <c r="D15" s="219">
        <v>11.92467282113625</v>
      </c>
      <c r="E15" s="219">
        <v>7.3190582262217392</v>
      </c>
      <c r="F15" s="219">
        <v>6.3239814517775397</v>
      </c>
      <c r="G15" s="219">
        <v>5.7435610349962269</v>
      </c>
      <c r="H15" s="219">
        <v>0</v>
      </c>
      <c r="I15" s="219">
        <v>5.8962913958827876</v>
      </c>
    </row>
    <row r="16" spans="1:14" x14ac:dyDescent="0.2">
      <c r="A16" s="179"/>
    </row>
    <row r="17" spans="1:9" x14ac:dyDescent="0.2">
      <c r="A17" s="176" t="s">
        <v>11</v>
      </c>
    </row>
    <row r="18" spans="1:9" x14ac:dyDescent="0.2">
      <c r="A18" s="187" t="s">
        <v>30</v>
      </c>
      <c r="B18" s="219">
        <v>0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</row>
    <row r="19" spans="1:9" x14ac:dyDescent="0.2">
      <c r="A19" s="187" t="s">
        <v>138</v>
      </c>
      <c r="B19" s="219">
        <v>2.2983265714098855</v>
      </c>
      <c r="C19" s="219">
        <v>2.2797865832289665</v>
      </c>
      <c r="D19" s="219">
        <v>1.7642693246248156</v>
      </c>
      <c r="E19" s="219">
        <v>2.3641865956673858</v>
      </c>
      <c r="F19" s="219">
        <v>2.1971244890981692</v>
      </c>
      <c r="G19" s="219">
        <v>2.3026948174148796</v>
      </c>
      <c r="H19" s="219">
        <v>0</v>
      </c>
      <c r="I19" s="219">
        <v>2.3318512761876056</v>
      </c>
    </row>
    <row r="20" spans="1:9" x14ac:dyDescent="0.2">
      <c r="A20" s="187" t="s">
        <v>139</v>
      </c>
      <c r="B20" s="219">
        <v>5.6874746907292995</v>
      </c>
      <c r="C20" s="219">
        <v>5.6680796517823184</v>
      </c>
      <c r="D20" s="219">
        <v>5.8540303289149032</v>
      </c>
      <c r="E20" s="219">
        <v>5.6733507448877303</v>
      </c>
      <c r="F20" s="219">
        <v>5.5955276493442927</v>
      </c>
      <c r="G20" s="219">
        <v>5.6997057372112376</v>
      </c>
      <c r="H20" s="219">
        <v>0</v>
      </c>
      <c r="I20" s="219">
        <v>5.7140256146846298</v>
      </c>
    </row>
    <row r="21" spans="1:9" ht="12.75" customHeight="1" x14ac:dyDescent="0.2">
      <c r="A21" s="187" t="s">
        <v>140</v>
      </c>
      <c r="B21" s="219">
        <v>8.4169598730624084</v>
      </c>
      <c r="C21" s="219">
        <v>8.38479805980284</v>
      </c>
      <c r="D21" s="219">
        <v>8.6793137394758588</v>
      </c>
      <c r="E21" s="219">
        <v>8.387199723522885</v>
      </c>
      <c r="F21" s="219">
        <v>8.2106889009516699</v>
      </c>
      <c r="G21" s="219">
        <v>8.5231240649566953</v>
      </c>
      <c r="H21" s="219">
        <v>0</v>
      </c>
      <c r="I21" s="219">
        <v>8.098334491515665</v>
      </c>
    </row>
    <row r="22" spans="1:9" x14ac:dyDescent="0.2">
      <c r="A22" s="187" t="s">
        <v>141</v>
      </c>
      <c r="B22" s="219">
        <v>8.741096289616042</v>
      </c>
      <c r="C22" s="219">
        <v>8.8045575793616067</v>
      </c>
      <c r="D22" s="219">
        <v>9.158552428460272</v>
      </c>
      <c r="E22" s="219">
        <v>8.7575357392920186</v>
      </c>
      <c r="F22" s="219">
        <v>8.3599927586112894</v>
      </c>
      <c r="G22" s="219">
        <v>8.6006104696018753</v>
      </c>
      <c r="H22" s="219">
        <v>0</v>
      </c>
      <c r="I22" s="219">
        <v>8.75492808868235</v>
      </c>
    </row>
    <row r="23" spans="1:9" ht="12.75" customHeight="1" x14ac:dyDescent="0.2">
      <c r="A23" s="187" t="s">
        <v>33</v>
      </c>
      <c r="B23" s="219">
        <v>15.699014709783958</v>
      </c>
      <c r="C23" s="219">
        <v>15.734422948770362</v>
      </c>
      <c r="D23" s="219">
        <v>16.264119067899372</v>
      </c>
      <c r="E23" s="219">
        <v>15.346707774881876</v>
      </c>
      <c r="F23" s="219">
        <v>13.839311922223644</v>
      </c>
      <c r="G23" s="219">
        <v>15.424423731583914</v>
      </c>
      <c r="H23" s="219">
        <v>0</v>
      </c>
      <c r="I23" s="219">
        <v>16.438211615412307</v>
      </c>
    </row>
    <row r="24" spans="1:9" x14ac:dyDescent="0.2">
      <c r="A24" s="187" t="s">
        <v>142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</row>
    <row r="25" spans="1:9" ht="12.75" customHeight="1" x14ac:dyDescent="0.2">
      <c r="A25" s="177"/>
    </row>
    <row r="26" spans="1:9" x14ac:dyDescent="0.2">
      <c r="A26" s="176" t="s">
        <v>15</v>
      </c>
      <c r="B26" s="218"/>
      <c r="C26" s="218"/>
      <c r="D26" s="218"/>
      <c r="E26" s="218"/>
      <c r="F26" s="218"/>
      <c r="G26" s="218"/>
      <c r="H26" s="218"/>
    </row>
    <row r="27" spans="1:9" x14ac:dyDescent="0.2">
      <c r="A27" s="187" t="s">
        <v>34</v>
      </c>
      <c r="B27" s="219">
        <v>6.9951916226698208</v>
      </c>
      <c r="C27" s="219">
        <v>7.0090225100214925</v>
      </c>
      <c r="D27" s="219">
        <v>0</v>
      </c>
      <c r="E27" s="219">
        <v>7.5023979930448839</v>
      </c>
      <c r="F27" s="219">
        <v>5.3597318896531565</v>
      </c>
      <c r="G27" s="219">
        <v>7.0412171315263077</v>
      </c>
      <c r="H27" s="219">
        <v>0</v>
      </c>
      <c r="I27" s="219">
        <v>6.7601052732898221</v>
      </c>
    </row>
    <row r="28" spans="1:9" x14ac:dyDescent="0.2">
      <c r="A28" s="187" t="s">
        <v>35</v>
      </c>
      <c r="B28" s="219">
        <v>8.9710959869814975</v>
      </c>
      <c r="C28" s="219">
        <v>9.1313317432868217</v>
      </c>
      <c r="D28" s="219">
        <v>10.08567326240971</v>
      </c>
      <c r="E28" s="219">
        <v>9.2330738972627202</v>
      </c>
      <c r="F28" s="219">
        <v>7.0687640949938029</v>
      </c>
      <c r="G28" s="219">
        <v>8.4425391098197231</v>
      </c>
      <c r="H28" s="219">
        <v>0</v>
      </c>
      <c r="I28" s="219">
        <v>7.6183677160099972</v>
      </c>
    </row>
    <row r="29" spans="1:9" x14ac:dyDescent="0.2">
      <c r="A29" s="187" t="s">
        <v>36</v>
      </c>
      <c r="B29" s="219">
        <v>9.6078127817887342</v>
      </c>
      <c r="C29" s="219">
        <v>9.9861348923786615</v>
      </c>
      <c r="D29" s="219">
        <v>12.6984302610367</v>
      </c>
      <c r="E29" s="219">
        <v>9.5592057005216962</v>
      </c>
      <c r="F29" s="219">
        <v>7.95798702202298</v>
      </c>
      <c r="G29" s="219">
        <v>8.6542927420948299</v>
      </c>
      <c r="H29" s="219">
        <v>0</v>
      </c>
      <c r="I29" s="219">
        <v>8.3405454698106372</v>
      </c>
    </row>
    <row r="30" spans="1:9" x14ac:dyDescent="0.2">
      <c r="A30" s="187" t="s">
        <v>38</v>
      </c>
      <c r="B30" s="219">
        <v>9.00947138326684</v>
      </c>
      <c r="C30" s="219">
        <v>9.762844497972317</v>
      </c>
      <c r="D30" s="219">
        <v>13.106800912979091</v>
      </c>
      <c r="E30" s="219">
        <v>9.3903131427407924</v>
      </c>
      <c r="F30" s="219">
        <v>6.1673886964783877</v>
      </c>
      <c r="G30" s="219">
        <v>7.8295693919334184</v>
      </c>
      <c r="H30" s="219">
        <v>0</v>
      </c>
      <c r="I30" s="219">
        <v>8.3871107209340874</v>
      </c>
    </row>
    <row r="31" spans="1:9" x14ac:dyDescent="0.2">
      <c r="A31" s="187" t="s">
        <v>39</v>
      </c>
      <c r="B31" s="219">
        <v>8.166925312010477</v>
      </c>
      <c r="C31" s="219">
        <v>9.2138058385706518</v>
      </c>
      <c r="D31" s="219">
        <v>12.341880544175265</v>
      </c>
      <c r="E31" s="219">
        <v>8.3821930312635633</v>
      </c>
      <c r="F31" s="219">
        <v>6.2383673248280438</v>
      </c>
      <c r="G31" s="219">
        <v>6.7959654717532274</v>
      </c>
      <c r="H31" s="219">
        <v>0</v>
      </c>
      <c r="I31" s="219">
        <v>7.9906108629309269</v>
      </c>
    </row>
    <row r="32" spans="1:9" ht="12.75" customHeight="1" x14ac:dyDescent="0.2">
      <c r="A32" s="187" t="s">
        <v>40</v>
      </c>
      <c r="B32" s="219">
        <v>7.721067976793293</v>
      </c>
      <c r="C32" s="219">
        <v>9.7570911245114509</v>
      </c>
      <c r="D32" s="219">
        <v>13.252082481555435</v>
      </c>
      <c r="E32" s="219">
        <v>8.6205597515269083</v>
      </c>
      <c r="F32" s="219">
        <v>5.2581602326337951</v>
      </c>
      <c r="G32" s="219">
        <v>6.3200091789111728</v>
      </c>
      <c r="H32" s="219">
        <v>0</v>
      </c>
      <c r="I32" s="219">
        <v>6.2272940811919817</v>
      </c>
    </row>
    <row r="33" spans="1:9" x14ac:dyDescent="0.2">
      <c r="A33" s="187" t="s">
        <v>106</v>
      </c>
      <c r="B33" s="219">
        <v>5.9631513220563912</v>
      </c>
      <c r="C33" s="219">
        <v>9.2236307902265384</v>
      </c>
      <c r="D33" s="219">
        <v>14.020368726556672</v>
      </c>
      <c r="E33" s="219">
        <v>9.0438663021683112</v>
      </c>
      <c r="F33" s="219">
        <v>4.6369622914596702</v>
      </c>
      <c r="G33" s="219">
        <v>5.2887724279247443</v>
      </c>
      <c r="H33" s="219">
        <v>0</v>
      </c>
      <c r="I33" s="219">
        <v>4.5248930424531411</v>
      </c>
    </row>
    <row r="34" spans="1:9" x14ac:dyDescent="0.2">
      <c r="A34" s="179"/>
      <c r="B34" s="137"/>
      <c r="C34" s="219"/>
      <c r="D34" s="137"/>
      <c r="E34" s="137"/>
      <c r="F34" s="137"/>
      <c r="G34" s="137"/>
      <c r="H34" s="137"/>
    </row>
    <row r="35" spans="1:9" x14ac:dyDescent="0.2">
      <c r="A35" s="28" t="s">
        <v>69</v>
      </c>
    </row>
    <row r="36" spans="1:9" x14ac:dyDescent="0.2">
      <c r="A36" s="231" t="s">
        <v>62</v>
      </c>
      <c r="B36" s="219"/>
      <c r="C36" s="219"/>
      <c r="D36" s="219"/>
      <c r="E36" s="219"/>
      <c r="F36" s="219"/>
      <c r="G36" s="219"/>
      <c r="H36" s="219"/>
    </row>
    <row r="37" spans="1:9" x14ac:dyDescent="0.2">
      <c r="A37" s="229" t="s">
        <v>126</v>
      </c>
      <c r="B37" s="219">
        <v>7.4913829150658007</v>
      </c>
      <c r="C37" s="219">
        <v>8.798255633924299</v>
      </c>
      <c r="D37" s="219">
        <v>13.476742287856702</v>
      </c>
      <c r="E37" s="219">
        <v>8.3177065374189247</v>
      </c>
      <c r="F37" s="219">
        <v>6.2003390156928875</v>
      </c>
      <c r="G37" s="219">
        <v>6.5016289347097036</v>
      </c>
      <c r="H37" s="219">
        <v>0</v>
      </c>
      <c r="I37" s="219">
        <v>6.8258159400257261</v>
      </c>
    </row>
    <row r="38" spans="1:9" x14ac:dyDescent="0.2">
      <c r="A38" s="229" t="s">
        <v>127</v>
      </c>
      <c r="B38" s="219">
        <v>7.2909580029848744</v>
      </c>
      <c r="C38" s="219">
        <v>7.7971390864744867</v>
      </c>
      <c r="D38" s="219">
        <v>9.3701373205793708</v>
      </c>
      <c r="E38" s="219">
        <v>7.9961590355331484</v>
      </c>
      <c r="F38" s="219">
        <v>6.0119353235897357</v>
      </c>
      <c r="G38" s="219">
        <v>6.3702127206456254</v>
      </c>
      <c r="H38" s="219">
        <v>0</v>
      </c>
      <c r="I38" s="219">
        <v>7.3978116755705807</v>
      </c>
    </row>
    <row r="39" spans="1:9" x14ac:dyDescent="0.2">
      <c r="A39" s="229" t="s">
        <v>132</v>
      </c>
      <c r="B39" s="219">
        <v>0</v>
      </c>
      <c r="C39" s="219">
        <v>0</v>
      </c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</row>
    <row r="40" spans="1:9" x14ac:dyDescent="0.2">
      <c r="A40" s="231" t="s">
        <v>63</v>
      </c>
      <c r="B40" s="219">
        <v>10.922765831530434</v>
      </c>
      <c r="C40" s="219">
        <v>12.371018154401574</v>
      </c>
      <c r="D40" s="219">
        <v>13.537272720120928</v>
      </c>
      <c r="E40" s="219">
        <v>11.665409706117659</v>
      </c>
      <c r="F40" s="219">
        <v>8.1416274739081071</v>
      </c>
      <c r="G40" s="219">
        <v>7.9846261260698856</v>
      </c>
      <c r="H40" s="219">
        <v>0</v>
      </c>
      <c r="I40" s="219">
        <v>11.784002914635014</v>
      </c>
    </row>
    <row r="41" spans="1:9" x14ac:dyDescent="0.2">
      <c r="A41" s="231" t="s">
        <v>64</v>
      </c>
      <c r="B41" s="219">
        <v>11.636101856252179</v>
      </c>
      <c r="C41" s="219">
        <v>14.865251891129114</v>
      </c>
      <c r="D41" s="219">
        <v>15.407848056634391</v>
      </c>
      <c r="E41" s="219">
        <v>14.358204143436433</v>
      </c>
      <c r="F41" s="219">
        <v>0</v>
      </c>
      <c r="G41" s="219">
        <v>7.0370403045463545</v>
      </c>
      <c r="H41" s="219">
        <v>0</v>
      </c>
      <c r="I41" s="219">
        <v>9</v>
      </c>
    </row>
    <row r="42" spans="1:9" x14ac:dyDescent="0.2">
      <c r="A42" s="231" t="s">
        <v>65</v>
      </c>
      <c r="B42" s="219">
        <v>12.713231844802575</v>
      </c>
      <c r="C42" s="219">
        <v>16.64491944504304</v>
      </c>
      <c r="D42" s="219">
        <v>16.38875662636184</v>
      </c>
      <c r="E42" s="219">
        <v>17.333333333333332</v>
      </c>
      <c r="F42" s="219">
        <v>0</v>
      </c>
      <c r="G42" s="219">
        <v>8.8836897099557603</v>
      </c>
      <c r="H42" s="219">
        <v>0</v>
      </c>
      <c r="I42" s="219">
        <v>17</v>
      </c>
    </row>
    <row r="43" spans="1:9" x14ac:dyDescent="0.2">
      <c r="A43" s="231" t="s">
        <v>66</v>
      </c>
      <c r="B43" s="219">
        <v>13.876923774865375</v>
      </c>
      <c r="C43" s="219">
        <v>13.714285714285714</v>
      </c>
      <c r="D43" s="219">
        <v>12</v>
      </c>
      <c r="E43" s="219">
        <v>14</v>
      </c>
      <c r="F43" s="219">
        <v>0</v>
      </c>
      <c r="G43" s="219">
        <v>13.947447530819924</v>
      </c>
      <c r="H43" s="219">
        <v>0</v>
      </c>
      <c r="I43" s="219">
        <v>0</v>
      </c>
    </row>
    <row r="44" spans="1:9" x14ac:dyDescent="0.2">
      <c r="A44" s="237" t="s">
        <v>107</v>
      </c>
      <c r="B44" s="219"/>
      <c r="C44" s="219"/>
      <c r="D44" s="219"/>
      <c r="E44" s="219"/>
      <c r="F44" s="219"/>
      <c r="G44" s="219"/>
      <c r="H44" s="219"/>
      <c r="I44" s="219"/>
    </row>
    <row r="45" spans="1:9" x14ac:dyDescent="0.2">
      <c r="A45" s="179"/>
    </row>
    <row r="46" spans="1:9" x14ac:dyDescent="0.2">
      <c r="A46" s="176" t="s">
        <v>12</v>
      </c>
    </row>
    <row r="47" spans="1:9" x14ac:dyDescent="0.2">
      <c r="A47" s="177" t="s">
        <v>31</v>
      </c>
      <c r="B47" s="219">
        <v>5.3864654646017387</v>
      </c>
      <c r="C47" s="219">
        <v>5.963436579370101</v>
      </c>
      <c r="D47" s="219">
        <v>0</v>
      </c>
      <c r="E47" s="219">
        <v>5.963436579370101</v>
      </c>
      <c r="F47" s="219">
        <v>0</v>
      </c>
      <c r="G47" s="219">
        <v>4.5187015056255717</v>
      </c>
      <c r="H47" s="219">
        <v>0</v>
      </c>
      <c r="I47" s="219">
        <v>6.0625</v>
      </c>
    </row>
    <row r="48" spans="1:9" x14ac:dyDescent="0.2">
      <c r="A48" s="177" t="s">
        <v>32</v>
      </c>
      <c r="B48" s="219">
        <v>7.359368009545129</v>
      </c>
      <c r="C48" s="219">
        <v>8.5132884092599266</v>
      </c>
      <c r="D48" s="219">
        <v>9</v>
      </c>
      <c r="E48" s="219">
        <v>8.5120240969271492</v>
      </c>
      <c r="F48" s="219">
        <v>0</v>
      </c>
      <c r="G48" s="219">
        <v>6.3329089043123057</v>
      </c>
      <c r="H48" s="219">
        <v>0</v>
      </c>
      <c r="I48" s="219">
        <v>6.0638891541047313</v>
      </c>
    </row>
    <row r="49" spans="1:14" x14ac:dyDescent="0.2">
      <c r="A49" s="177" t="s">
        <v>41</v>
      </c>
      <c r="B49" s="219">
        <v>8.5733412293726055</v>
      </c>
      <c r="C49" s="219">
        <v>9.6915769487269845</v>
      </c>
      <c r="D49" s="219">
        <v>12.796909476710271</v>
      </c>
      <c r="E49" s="219">
        <v>9.2969859327975382</v>
      </c>
      <c r="F49" s="219">
        <v>6.0874492812423719</v>
      </c>
      <c r="G49" s="219">
        <v>7.0143642071653591</v>
      </c>
      <c r="H49" s="219">
        <v>0</v>
      </c>
      <c r="I49" s="219">
        <v>7.3147101943988426</v>
      </c>
    </row>
    <row r="50" spans="1:14" x14ac:dyDescent="0.2">
      <c r="A50" s="238" t="s">
        <v>37</v>
      </c>
      <c r="B50" s="239">
        <v>9.2425565106226273</v>
      </c>
      <c r="C50" s="239">
        <v>9.2425565106226273</v>
      </c>
      <c r="D50" s="239">
        <v>0</v>
      </c>
      <c r="E50" s="239">
        <v>9.8304337077988801</v>
      </c>
      <c r="F50" s="239">
        <v>6</v>
      </c>
      <c r="G50" s="239">
        <v>0</v>
      </c>
      <c r="H50" s="239">
        <v>0</v>
      </c>
      <c r="I50" s="239">
        <v>0</v>
      </c>
    </row>
    <row r="51" spans="1:14" x14ac:dyDescent="0.2">
      <c r="A51" s="180" t="str">
        <f>'C05'!A42</f>
        <v>Fuente: Instituto Nacional de Estadística (INE).  LXXXI Encuesta Permanente de Hogares de Propósitos Múltiples,  Junio2024.</v>
      </c>
      <c r="B51" s="175"/>
      <c r="C51" s="175"/>
      <c r="D51" s="175"/>
      <c r="E51" s="175"/>
      <c r="F51" s="175"/>
      <c r="G51" s="175"/>
      <c r="H51" s="175"/>
    </row>
    <row r="52" spans="1:14" x14ac:dyDescent="0.2">
      <c r="A52" s="180" t="str">
        <f>'C05'!A43</f>
        <v>(Promedio de salarios mínimos por rama)</v>
      </c>
      <c r="B52" s="175"/>
      <c r="C52" s="175"/>
      <c r="D52" s="175"/>
      <c r="E52" s="175"/>
      <c r="F52" s="175"/>
      <c r="G52" s="175"/>
      <c r="H52" s="175"/>
    </row>
    <row r="53" spans="1:14" x14ac:dyDescent="0.2">
      <c r="A53" s="29" t="s">
        <v>134</v>
      </c>
      <c r="B53" s="175"/>
      <c r="C53" s="175"/>
      <c r="D53" s="175"/>
      <c r="E53" s="175"/>
      <c r="F53" s="175"/>
      <c r="G53" s="175"/>
      <c r="H53" s="175"/>
    </row>
    <row r="54" spans="1:14" x14ac:dyDescent="0.2">
      <c r="A54" s="175"/>
      <c r="B54" s="175"/>
      <c r="C54" s="175"/>
      <c r="D54" s="181"/>
      <c r="E54" s="175"/>
      <c r="F54" s="175"/>
      <c r="G54" s="175"/>
      <c r="H54" s="175"/>
    </row>
    <row r="55" spans="1:14" x14ac:dyDescent="0.2">
      <c r="A55" s="315" t="s">
        <v>85</v>
      </c>
      <c r="B55" s="315"/>
      <c r="C55" s="315"/>
      <c r="D55" s="315"/>
      <c r="E55" s="315"/>
      <c r="F55" s="315"/>
      <c r="G55" s="315"/>
      <c r="H55" s="315"/>
      <c r="I55" s="315"/>
    </row>
    <row r="56" spans="1:14" x14ac:dyDescent="0.2">
      <c r="A56" s="315" t="s">
        <v>82</v>
      </c>
      <c r="B56" s="315"/>
      <c r="C56" s="315"/>
      <c r="D56" s="315"/>
      <c r="E56" s="315"/>
      <c r="F56" s="315"/>
      <c r="G56" s="315"/>
      <c r="H56" s="315"/>
      <c r="I56" s="315"/>
    </row>
    <row r="57" spans="1:14" x14ac:dyDescent="0.2">
      <c r="A57" s="315" t="s">
        <v>28</v>
      </c>
      <c r="B57" s="315"/>
      <c r="C57" s="315"/>
      <c r="D57" s="315"/>
      <c r="E57" s="315"/>
      <c r="F57" s="315"/>
      <c r="G57" s="315"/>
      <c r="H57" s="315"/>
      <c r="I57" s="315"/>
    </row>
    <row r="58" spans="1:14" customFormat="1" ht="22.8" x14ac:dyDescent="0.4">
      <c r="A58" s="272" t="s">
        <v>73</v>
      </c>
      <c r="B58" s="272"/>
      <c r="C58" s="272"/>
      <c r="D58" s="272"/>
      <c r="E58" s="272"/>
      <c r="F58" s="272"/>
      <c r="G58" s="272"/>
      <c r="H58" s="272"/>
      <c r="I58" s="272"/>
      <c r="J58" s="186"/>
      <c r="K58" s="186"/>
      <c r="L58" s="186"/>
      <c r="M58" s="186"/>
      <c r="N58" s="186"/>
    </row>
    <row r="59" spans="1:14" x14ac:dyDescent="0.2">
      <c r="A59" s="175" t="s">
        <v>16</v>
      </c>
      <c r="B59" s="175"/>
      <c r="C59" s="175"/>
      <c r="D59" s="175"/>
      <c r="E59" s="175"/>
      <c r="F59" s="175"/>
      <c r="G59" s="175"/>
      <c r="H59" s="175"/>
    </row>
    <row r="60" spans="1:14" ht="10.199999999999999" customHeight="1" x14ac:dyDescent="0.2">
      <c r="A60" s="324" t="s">
        <v>27</v>
      </c>
      <c r="B60" s="326" t="s">
        <v>25</v>
      </c>
      <c r="C60" s="328" t="s">
        <v>6</v>
      </c>
      <c r="D60" s="328"/>
      <c r="E60" s="328"/>
      <c r="F60" s="328"/>
      <c r="G60" s="324" t="s">
        <v>26</v>
      </c>
      <c r="H60" s="169"/>
      <c r="I60" s="316" t="s">
        <v>125</v>
      </c>
    </row>
    <row r="61" spans="1:14" ht="24" customHeight="1" x14ac:dyDescent="0.2">
      <c r="A61" s="325"/>
      <c r="B61" s="327"/>
      <c r="C61" s="260" t="s">
        <v>0</v>
      </c>
      <c r="D61" s="170" t="s">
        <v>70</v>
      </c>
      <c r="E61" s="170" t="s">
        <v>9</v>
      </c>
      <c r="F61" s="170" t="s">
        <v>71</v>
      </c>
      <c r="G61" s="325"/>
      <c r="H61" s="242"/>
      <c r="I61" s="317"/>
    </row>
    <row r="62" spans="1:14" x14ac:dyDescent="0.2">
      <c r="A62" s="169"/>
      <c r="B62" s="169"/>
      <c r="C62" s="182"/>
      <c r="D62" s="169"/>
      <c r="E62" s="169"/>
      <c r="F62" s="169"/>
      <c r="G62" s="169"/>
      <c r="H62" s="245"/>
    </row>
    <row r="63" spans="1:14" x14ac:dyDescent="0.2">
      <c r="A63" s="183" t="s">
        <v>48</v>
      </c>
      <c r="B63" s="174">
        <f>B8</f>
        <v>8.2285596583759677</v>
      </c>
      <c r="C63" s="174">
        <f t="shared" ref="C63:I63" si="0">C8</f>
        <v>9.3528327455330427</v>
      </c>
      <c r="D63" s="174">
        <f t="shared" si="0"/>
        <v>12.789192313577917</v>
      </c>
      <c r="E63" s="174">
        <f t="shared" si="0"/>
        <v>8.9281978478865742</v>
      </c>
      <c r="F63" s="174">
        <f t="shared" si="0"/>
        <v>6.0870783293165172</v>
      </c>
      <c r="G63" s="174">
        <f t="shared" si="0"/>
        <v>6.7555047113381645</v>
      </c>
      <c r="H63" s="174">
        <f t="shared" si="0"/>
        <v>0</v>
      </c>
      <c r="I63" s="174">
        <f t="shared" si="0"/>
        <v>7.2588620464215463</v>
      </c>
    </row>
    <row r="64" spans="1:14" x14ac:dyDescent="0.2">
      <c r="A64" s="184"/>
      <c r="B64" s="217"/>
      <c r="C64" s="217"/>
      <c r="D64" s="217"/>
      <c r="E64" s="217"/>
      <c r="F64" s="217"/>
      <c r="G64" s="217"/>
      <c r="H64" s="217"/>
    </row>
    <row r="65" spans="1:9" x14ac:dyDescent="0.2">
      <c r="A65" s="185" t="s">
        <v>13</v>
      </c>
      <c r="B65" s="105"/>
      <c r="C65" s="105"/>
      <c r="D65" s="105"/>
      <c r="E65" s="105"/>
      <c r="F65" s="105"/>
      <c r="G65" s="105"/>
      <c r="H65" s="105"/>
    </row>
    <row r="66" spans="1:9" x14ac:dyDescent="0.2">
      <c r="A66" s="72" t="s">
        <v>109</v>
      </c>
      <c r="B66" s="219">
        <v>5.3864654646017387</v>
      </c>
      <c r="C66" s="219">
        <v>5.963436579370101</v>
      </c>
      <c r="D66" s="219">
        <v>0</v>
      </c>
      <c r="E66" s="219">
        <v>5.963436579370101</v>
      </c>
      <c r="F66" s="219">
        <v>0</v>
      </c>
      <c r="G66" s="219">
        <v>4.5187015056255717</v>
      </c>
      <c r="H66" s="219">
        <v>0</v>
      </c>
      <c r="I66" s="219">
        <v>6.0625</v>
      </c>
    </row>
    <row r="67" spans="1:9" x14ac:dyDescent="0.2">
      <c r="A67" s="72" t="s">
        <v>86</v>
      </c>
      <c r="B67" s="219">
        <v>0</v>
      </c>
      <c r="C67" s="219">
        <v>0</v>
      </c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219">
        <v>0</v>
      </c>
    </row>
    <row r="68" spans="1:9" x14ac:dyDescent="0.2">
      <c r="A68" s="72" t="s">
        <v>110</v>
      </c>
      <c r="B68" s="219">
        <v>7.359368009545129</v>
      </c>
      <c r="C68" s="219">
        <v>8.5132884092599266</v>
      </c>
      <c r="D68" s="219">
        <v>9</v>
      </c>
      <c r="E68" s="219">
        <v>8.5120240969271492</v>
      </c>
      <c r="F68" s="219">
        <v>0</v>
      </c>
      <c r="G68" s="219">
        <v>6.3329089043123057</v>
      </c>
      <c r="H68" s="219">
        <v>0</v>
      </c>
      <c r="I68" s="219">
        <v>6.0638891541047313</v>
      </c>
    </row>
    <row r="69" spans="1:9" x14ac:dyDescent="0.2">
      <c r="A69" s="72" t="s">
        <v>87</v>
      </c>
      <c r="B69" s="219">
        <v>6.4303708092449972</v>
      </c>
      <c r="C69" s="219">
        <v>12.686922662225179</v>
      </c>
      <c r="D69" s="219">
        <v>13.555555555555555</v>
      </c>
      <c r="E69" s="219">
        <v>11.620094437734046</v>
      </c>
      <c r="F69" s="219">
        <v>0</v>
      </c>
      <c r="G69" s="219">
        <v>2.6558526954874893</v>
      </c>
      <c r="H69" s="219">
        <v>0</v>
      </c>
      <c r="I69" s="219">
        <v>0</v>
      </c>
    </row>
    <row r="70" spans="1:9" x14ac:dyDescent="0.2">
      <c r="A70" s="72" t="s">
        <v>111</v>
      </c>
      <c r="B70" s="219">
        <v>6.5904027001707775</v>
      </c>
      <c r="C70" s="219">
        <v>9</v>
      </c>
      <c r="D70" s="219">
        <v>9</v>
      </c>
      <c r="E70" s="219">
        <v>9</v>
      </c>
      <c r="F70" s="219">
        <v>0</v>
      </c>
      <c r="G70" s="219">
        <v>3.4345017263109008</v>
      </c>
      <c r="H70" s="219">
        <v>0</v>
      </c>
      <c r="I70" s="219">
        <v>0</v>
      </c>
    </row>
    <row r="71" spans="1:9" x14ac:dyDescent="0.2">
      <c r="A71" s="72" t="s">
        <v>112</v>
      </c>
      <c r="B71" s="219">
        <v>10.30710705145939</v>
      </c>
      <c r="C71" s="219">
        <v>10.534354732665047</v>
      </c>
      <c r="D71" s="219">
        <v>14</v>
      </c>
      <c r="E71" s="219">
        <v>10.34365192347831</v>
      </c>
      <c r="F71" s="219">
        <v>0</v>
      </c>
      <c r="G71" s="219">
        <v>0</v>
      </c>
      <c r="H71" s="219">
        <v>0</v>
      </c>
      <c r="I71" s="219">
        <v>9</v>
      </c>
    </row>
    <row r="72" spans="1:9" x14ac:dyDescent="0.2">
      <c r="A72" s="72" t="s">
        <v>113</v>
      </c>
      <c r="B72" s="219">
        <v>7.4733262221039789</v>
      </c>
      <c r="C72" s="219">
        <v>9.2834295755174967</v>
      </c>
      <c r="D72" s="219">
        <v>8.7298490296729785</v>
      </c>
      <c r="E72" s="219">
        <v>9.2914148924482021</v>
      </c>
      <c r="F72" s="219">
        <v>0</v>
      </c>
      <c r="G72" s="219">
        <v>6.6851430225846649</v>
      </c>
      <c r="H72" s="219">
        <v>0</v>
      </c>
      <c r="I72" s="219">
        <v>7.8382932462230448</v>
      </c>
    </row>
    <row r="73" spans="1:9" x14ac:dyDescent="0.2">
      <c r="A73" s="72" t="s">
        <v>88</v>
      </c>
      <c r="B73" s="219">
        <v>10.603630489759905</v>
      </c>
      <c r="C73" s="219">
        <v>11.397931287044695</v>
      </c>
      <c r="D73" s="219">
        <v>8.5</v>
      </c>
      <c r="E73" s="219">
        <v>11.79367793490659</v>
      </c>
      <c r="F73" s="219">
        <v>0</v>
      </c>
      <c r="G73" s="219">
        <v>7.1940044522074897</v>
      </c>
      <c r="H73" s="219">
        <v>0</v>
      </c>
      <c r="I73" s="219">
        <v>9.7470325844860124</v>
      </c>
    </row>
    <row r="74" spans="1:9" x14ac:dyDescent="0.2">
      <c r="A74" s="72" t="s">
        <v>114</v>
      </c>
      <c r="B74" s="219">
        <v>7.2065674616808906</v>
      </c>
      <c r="C74" s="219">
        <v>7.3318453147090459</v>
      </c>
      <c r="D74" s="219">
        <v>0</v>
      </c>
      <c r="E74" s="219">
        <v>7.3318453147090459</v>
      </c>
      <c r="F74" s="219">
        <v>0</v>
      </c>
      <c r="G74" s="219">
        <v>7.000532545914476</v>
      </c>
      <c r="H74" s="219">
        <v>0</v>
      </c>
      <c r="I74" s="219">
        <v>6.3157660624019574</v>
      </c>
    </row>
    <row r="75" spans="1:9" x14ac:dyDescent="0.2">
      <c r="A75" s="72" t="s">
        <v>115</v>
      </c>
      <c r="B75" s="219">
        <v>11.615991895948833</v>
      </c>
      <c r="C75" s="219">
        <v>11.615991895948833</v>
      </c>
      <c r="D75" s="219">
        <v>0</v>
      </c>
      <c r="E75" s="219">
        <v>11.615991895948833</v>
      </c>
      <c r="F75" s="219">
        <v>0</v>
      </c>
      <c r="G75" s="219">
        <v>0</v>
      </c>
      <c r="H75" s="219">
        <v>0</v>
      </c>
      <c r="I75" s="219">
        <v>0</v>
      </c>
    </row>
    <row r="76" spans="1:9" x14ac:dyDescent="0.2">
      <c r="A76" s="72" t="s">
        <v>116</v>
      </c>
      <c r="B76" s="219">
        <v>11.554082240457173</v>
      </c>
      <c r="C76" s="219">
        <v>11.554082240457173</v>
      </c>
      <c r="D76" s="219">
        <v>11.601982134223721</v>
      </c>
      <c r="E76" s="219">
        <v>11.550862680276914</v>
      </c>
      <c r="F76" s="219">
        <v>0</v>
      </c>
      <c r="G76" s="219">
        <v>0</v>
      </c>
      <c r="H76" s="219">
        <v>0</v>
      </c>
      <c r="I76" s="219">
        <v>0</v>
      </c>
    </row>
    <row r="77" spans="1:9" x14ac:dyDescent="0.2">
      <c r="A77" s="72" t="s">
        <v>89</v>
      </c>
      <c r="B77" s="219">
        <v>12.833364132902597</v>
      </c>
      <c r="C77" s="219">
        <v>10.47446807000019</v>
      </c>
      <c r="D77" s="219">
        <v>0</v>
      </c>
      <c r="E77" s="219">
        <v>10.47446807000019</v>
      </c>
      <c r="F77" s="219">
        <v>0</v>
      </c>
      <c r="G77" s="219">
        <v>19</v>
      </c>
      <c r="H77" s="219">
        <v>0</v>
      </c>
      <c r="I77" s="219">
        <v>12.648772919782193</v>
      </c>
    </row>
    <row r="78" spans="1:9" x14ac:dyDescent="0.2">
      <c r="A78" s="72" t="s">
        <v>117</v>
      </c>
      <c r="B78" s="219">
        <v>13.919995324575705</v>
      </c>
      <c r="C78" s="219">
        <v>13.297347302917233</v>
      </c>
      <c r="D78" s="219">
        <v>15</v>
      </c>
      <c r="E78" s="219">
        <v>13.230027503001409</v>
      </c>
      <c r="F78" s="219">
        <v>0</v>
      </c>
      <c r="G78" s="219">
        <v>15.66076176533454</v>
      </c>
      <c r="H78" s="219">
        <v>0</v>
      </c>
      <c r="I78" s="219">
        <v>9</v>
      </c>
    </row>
    <row r="79" spans="1:9" x14ac:dyDescent="0.2">
      <c r="A79" s="72" t="s">
        <v>90</v>
      </c>
      <c r="B79" s="219">
        <v>8.2863474150890717</v>
      </c>
      <c r="C79" s="219">
        <v>8.576879284000043</v>
      </c>
      <c r="D79" s="219">
        <v>7.4174329054233876</v>
      </c>
      <c r="E79" s="219">
        <v>8.8718162840393031</v>
      </c>
      <c r="F79" s="219">
        <v>0</v>
      </c>
      <c r="G79" s="219">
        <v>7.13595887617352</v>
      </c>
      <c r="H79" s="219">
        <v>0</v>
      </c>
      <c r="I79" s="219">
        <v>7.0193735209460764</v>
      </c>
    </row>
    <row r="80" spans="1:9" x14ac:dyDescent="0.2">
      <c r="A80" s="72" t="s">
        <v>118</v>
      </c>
      <c r="B80" s="219">
        <v>11.141968533575406</v>
      </c>
      <c r="C80" s="219">
        <v>11.081551264172758</v>
      </c>
      <c r="D80" s="219">
        <v>11.13961815592147</v>
      </c>
      <c r="E80" s="219">
        <v>6</v>
      </c>
      <c r="F80" s="219">
        <v>0</v>
      </c>
      <c r="G80" s="219">
        <v>0</v>
      </c>
      <c r="H80" s="219">
        <v>0</v>
      </c>
      <c r="I80" s="219">
        <v>17</v>
      </c>
    </row>
    <row r="81" spans="1:13" x14ac:dyDescent="0.2">
      <c r="A81" s="72" t="s">
        <v>91</v>
      </c>
      <c r="B81" s="219">
        <v>13.987483754419049</v>
      </c>
      <c r="C81" s="219">
        <v>13.958817055945953</v>
      </c>
      <c r="D81" s="219">
        <v>14.577599371430923</v>
      </c>
      <c r="E81" s="219">
        <v>12.816629265133402</v>
      </c>
      <c r="F81" s="219">
        <v>0</v>
      </c>
      <c r="G81" s="219">
        <v>16</v>
      </c>
      <c r="H81" s="219">
        <v>0</v>
      </c>
      <c r="I81" s="219">
        <v>0</v>
      </c>
    </row>
    <row r="82" spans="1:13" x14ac:dyDescent="0.2">
      <c r="A82" s="72" t="s">
        <v>119</v>
      </c>
      <c r="B82" s="219">
        <v>11.283479578754736</v>
      </c>
      <c r="C82" s="219">
        <v>11.507709693708742</v>
      </c>
      <c r="D82" s="219">
        <v>12.178553454586615</v>
      </c>
      <c r="E82" s="219">
        <v>10.915903508203842</v>
      </c>
      <c r="F82" s="219">
        <v>0</v>
      </c>
      <c r="G82" s="219">
        <v>10.174820192898196</v>
      </c>
      <c r="H82" s="219">
        <v>0</v>
      </c>
      <c r="I82" s="219">
        <v>6.65638238622586</v>
      </c>
    </row>
    <row r="83" spans="1:13" x14ac:dyDescent="0.2">
      <c r="A83" s="72" t="s">
        <v>120</v>
      </c>
      <c r="B83" s="219">
        <v>9.4072233057911259</v>
      </c>
      <c r="C83" s="219">
        <v>11.340301916384607</v>
      </c>
      <c r="D83" s="219">
        <v>0</v>
      </c>
      <c r="E83" s="219">
        <v>11.340301916384607</v>
      </c>
      <c r="F83" s="219">
        <v>0</v>
      </c>
      <c r="G83" s="219">
        <v>8.1413762677231336</v>
      </c>
      <c r="H83" s="219">
        <v>0</v>
      </c>
      <c r="I83" s="219">
        <v>9</v>
      </c>
      <c r="M83" s="246"/>
    </row>
    <row r="84" spans="1:13" x14ac:dyDescent="0.2">
      <c r="A84" s="72" t="s">
        <v>92</v>
      </c>
      <c r="B84" s="219">
        <v>7.2699033447846135</v>
      </c>
      <c r="C84" s="219">
        <v>7.4177323896626648</v>
      </c>
      <c r="D84" s="219">
        <v>9.9659568994193926</v>
      </c>
      <c r="E84" s="219">
        <v>7.3444561194481137</v>
      </c>
      <c r="F84" s="219">
        <v>0</v>
      </c>
      <c r="G84" s="219">
        <v>7.2538425408168159</v>
      </c>
      <c r="H84" s="219">
        <v>0</v>
      </c>
      <c r="I84" s="219">
        <v>6.2650635167512982</v>
      </c>
    </row>
    <row r="85" spans="1:13" x14ac:dyDescent="0.2">
      <c r="A85" s="72" t="s">
        <v>121</v>
      </c>
      <c r="B85" s="219">
        <v>6.1783439038599965</v>
      </c>
      <c r="C85" s="219">
        <v>6.0867923818707981</v>
      </c>
      <c r="D85" s="219">
        <v>0</v>
      </c>
      <c r="E85" s="219">
        <v>6</v>
      </c>
      <c r="F85" s="219">
        <v>6.0870783293165172</v>
      </c>
      <c r="G85" s="219">
        <v>6.261463951773286</v>
      </c>
      <c r="H85" s="219">
        <v>0</v>
      </c>
      <c r="I85" s="219">
        <v>6.5097331557907898</v>
      </c>
    </row>
    <row r="86" spans="1:13" x14ac:dyDescent="0.2">
      <c r="A86" s="72" t="s">
        <v>122</v>
      </c>
      <c r="B86" s="219">
        <v>16</v>
      </c>
      <c r="C86" s="219">
        <v>16</v>
      </c>
      <c r="D86" s="219">
        <v>16</v>
      </c>
      <c r="E86" s="219">
        <v>0</v>
      </c>
      <c r="F86" s="219">
        <v>0</v>
      </c>
      <c r="G86" s="219">
        <v>0</v>
      </c>
      <c r="H86" s="219">
        <v>0</v>
      </c>
      <c r="I86" s="219">
        <v>0</v>
      </c>
    </row>
    <row r="87" spans="1:13" x14ac:dyDescent="0.2">
      <c r="A87" s="72" t="s">
        <v>123</v>
      </c>
      <c r="B87" s="219">
        <v>0</v>
      </c>
      <c r="C87" s="219">
        <v>0</v>
      </c>
      <c r="D87" s="219">
        <v>0</v>
      </c>
      <c r="E87" s="219">
        <v>0</v>
      </c>
      <c r="F87" s="219">
        <v>0</v>
      </c>
      <c r="G87" s="219">
        <v>0</v>
      </c>
      <c r="H87" s="219">
        <v>0</v>
      </c>
      <c r="I87" s="219">
        <v>0</v>
      </c>
    </row>
    <row r="88" spans="1:13" x14ac:dyDescent="0.2">
      <c r="A88" s="72" t="s">
        <v>61</v>
      </c>
      <c r="B88" s="219">
        <v>17</v>
      </c>
      <c r="C88" s="219">
        <v>0</v>
      </c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17</v>
      </c>
    </row>
    <row r="89" spans="1:13" x14ac:dyDescent="0.2">
      <c r="A89" s="72" t="s">
        <v>124</v>
      </c>
      <c r="B89" s="219">
        <v>9.8304337077988801</v>
      </c>
      <c r="C89" s="219">
        <v>9.8304337077988801</v>
      </c>
      <c r="D89" s="219">
        <v>0</v>
      </c>
      <c r="E89" s="219">
        <v>9.8304337077988801</v>
      </c>
      <c r="F89" s="219">
        <v>0</v>
      </c>
      <c r="G89" s="219">
        <v>0</v>
      </c>
      <c r="H89" s="219">
        <v>0</v>
      </c>
      <c r="I89" s="219">
        <v>0</v>
      </c>
    </row>
    <row r="90" spans="1:13" x14ac:dyDescent="0.2">
      <c r="A90" s="9"/>
    </row>
    <row r="91" spans="1:13" x14ac:dyDescent="0.2">
      <c r="A91" s="16" t="s">
        <v>14</v>
      </c>
      <c r="B91" s="219"/>
      <c r="C91" s="219"/>
      <c r="D91" s="219"/>
      <c r="E91" s="219"/>
      <c r="F91" s="219"/>
      <c r="G91" s="219"/>
      <c r="H91" s="219"/>
    </row>
    <row r="92" spans="1:13" x14ac:dyDescent="0.2">
      <c r="A92" s="72" t="s">
        <v>95</v>
      </c>
      <c r="B92" s="219">
        <v>12.988793044428849</v>
      </c>
      <c r="C92" s="219">
        <v>13.282514085704676</v>
      </c>
      <c r="D92" s="219">
        <v>13.839793573192303</v>
      </c>
      <c r="E92" s="219">
        <v>13.121017418942509</v>
      </c>
      <c r="F92" s="219">
        <v>0</v>
      </c>
      <c r="G92" s="219">
        <v>11.110567488021006</v>
      </c>
      <c r="H92" s="219">
        <v>0</v>
      </c>
      <c r="I92" s="219">
        <v>8</v>
      </c>
    </row>
    <row r="93" spans="1:13" x14ac:dyDescent="0.2">
      <c r="A93" s="72" t="s">
        <v>96</v>
      </c>
      <c r="B93" s="219">
        <v>16.030570433967306</v>
      </c>
      <c r="C93" s="219">
        <v>16.022837506733335</v>
      </c>
      <c r="D93" s="219">
        <v>16.265829837969346</v>
      </c>
      <c r="E93" s="219">
        <v>15.680589065666362</v>
      </c>
      <c r="F93" s="219">
        <v>0</v>
      </c>
      <c r="G93" s="219">
        <v>17.070783557799757</v>
      </c>
      <c r="H93" s="219">
        <v>0</v>
      </c>
      <c r="I93" s="219">
        <v>12.7876455317191</v>
      </c>
    </row>
    <row r="94" spans="1:13" x14ac:dyDescent="0.2">
      <c r="A94" s="72" t="s">
        <v>97</v>
      </c>
      <c r="B94" s="219">
        <v>11.139202323009263</v>
      </c>
      <c r="C94" s="219">
        <v>10.993610032386666</v>
      </c>
      <c r="D94" s="219">
        <v>11.031916849983689</v>
      </c>
      <c r="E94" s="219">
        <v>10.953494947936386</v>
      </c>
      <c r="F94" s="219">
        <v>0</v>
      </c>
      <c r="G94" s="219">
        <v>13.463851518060467</v>
      </c>
      <c r="H94" s="219">
        <v>0</v>
      </c>
      <c r="I94" s="219">
        <v>10.48342609051014</v>
      </c>
    </row>
    <row r="95" spans="1:13" x14ac:dyDescent="0.2">
      <c r="A95" s="72" t="s">
        <v>98</v>
      </c>
      <c r="B95" s="219">
        <v>10.505782727530628</v>
      </c>
      <c r="C95" s="219">
        <v>10.579071244855127</v>
      </c>
      <c r="D95" s="219">
        <v>11.575498908846791</v>
      </c>
      <c r="E95" s="219">
        <v>10.311060370120405</v>
      </c>
      <c r="F95" s="219">
        <v>0</v>
      </c>
      <c r="G95" s="219">
        <v>9.219268687122872</v>
      </c>
      <c r="H95" s="219">
        <v>0</v>
      </c>
      <c r="I95" s="219">
        <v>9</v>
      </c>
    </row>
    <row r="96" spans="1:13" x14ac:dyDescent="0.2">
      <c r="A96" s="72" t="s">
        <v>99</v>
      </c>
      <c r="B96" s="219">
        <v>7.3446997560903711</v>
      </c>
      <c r="C96" s="219">
        <v>8.1861393904872166</v>
      </c>
      <c r="D96" s="219">
        <v>9.6455926428948544</v>
      </c>
      <c r="E96" s="219">
        <v>8.1385440057451035</v>
      </c>
      <c r="F96" s="219">
        <v>0</v>
      </c>
      <c r="G96" s="219">
        <v>6.7979022792775767</v>
      </c>
      <c r="H96" s="219">
        <v>0</v>
      </c>
      <c r="I96" s="219">
        <v>8.3897509345596362</v>
      </c>
    </row>
    <row r="97" spans="1:9" x14ac:dyDescent="0.2">
      <c r="A97" s="72" t="s">
        <v>100</v>
      </c>
      <c r="B97" s="219">
        <v>4.623921810757702</v>
      </c>
      <c r="C97" s="219">
        <v>5.1780990875900708</v>
      </c>
      <c r="D97" s="219">
        <v>0</v>
      </c>
      <c r="E97" s="219">
        <v>5.1780990875900708</v>
      </c>
      <c r="F97" s="219">
        <v>0</v>
      </c>
      <c r="G97" s="219">
        <v>4.5409068572289835</v>
      </c>
      <c r="H97" s="219">
        <v>0</v>
      </c>
      <c r="I97" s="219">
        <v>0</v>
      </c>
    </row>
    <row r="98" spans="1:9" x14ac:dyDescent="0.2">
      <c r="A98" s="72" t="s">
        <v>101</v>
      </c>
      <c r="B98" s="219">
        <v>6.6347971437677682</v>
      </c>
      <c r="C98" s="219">
        <v>7.7398586419988513</v>
      </c>
      <c r="D98" s="219">
        <v>9</v>
      </c>
      <c r="E98" s="219">
        <v>7.7316502617961831</v>
      </c>
      <c r="F98" s="219">
        <v>0</v>
      </c>
      <c r="G98" s="219">
        <v>6.2038858865746827</v>
      </c>
      <c r="H98" s="219">
        <v>0</v>
      </c>
      <c r="I98" s="219">
        <v>5.6938775510204085</v>
      </c>
    </row>
    <row r="99" spans="1:9" x14ac:dyDescent="0.2">
      <c r="A99" s="72" t="s">
        <v>102</v>
      </c>
      <c r="B99" s="219">
        <v>7.4426328980507863</v>
      </c>
      <c r="C99" s="219">
        <v>7.7423537246358523</v>
      </c>
      <c r="D99" s="219">
        <v>0</v>
      </c>
      <c r="E99" s="219">
        <v>7.7423537246358523</v>
      </c>
      <c r="F99" s="219">
        <v>0</v>
      </c>
      <c r="G99" s="219">
        <v>4.3015751937932603</v>
      </c>
      <c r="H99" s="219">
        <v>0</v>
      </c>
      <c r="I99" s="219">
        <v>8.5252721921908439</v>
      </c>
    </row>
    <row r="100" spans="1:9" x14ac:dyDescent="0.2">
      <c r="A100" s="72" t="s">
        <v>103</v>
      </c>
      <c r="B100" s="219">
        <v>6.3745231445835415</v>
      </c>
      <c r="C100" s="219">
        <v>6.5368150680530341</v>
      </c>
      <c r="D100" s="219">
        <v>6.8169564697087948</v>
      </c>
      <c r="E100" s="219">
        <v>6.8325318848357677</v>
      </c>
      <c r="F100" s="219">
        <v>6.0870783293165172</v>
      </c>
      <c r="G100" s="219">
        <v>5.9890300873905469</v>
      </c>
      <c r="H100" s="219">
        <v>0</v>
      </c>
      <c r="I100" s="219">
        <v>5.4936304825133551</v>
      </c>
    </row>
    <row r="101" spans="1:9" x14ac:dyDescent="0.2">
      <c r="A101" s="72" t="s">
        <v>104</v>
      </c>
      <c r="B101" s="219">
        <v>0</v>
      </c>
      <c r="C101" s="219">
        <v>0</v>
      </c>
      <c r="D101" s="219">
        <v>0</v>
      </c>
      <c r="E101" s="219">
        <v>0</v>
      </c>
      <c r="F101" s="219">
        <v>0</v>
      </c>
      <c r="G101" s="219">
        <v>0</v>
      </c>
      <c r="H101" s="219">
        <v>0</v>
      </c>
      <c r="I101" s="219">
        <v>0</v>
      </c>
    </row>
    <row r="102" spans="1:9" x14ac:dyDescent="0.2">
      <c r="A102" s="191" t="s">
        <v>94</v>
      </c>
      <c r="B102" s="239">
        <v>0</v>
      </c>
      <c r="C102" s="239">
        <v>0</v>
      </c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>
        <v>0</v>
      </c>
    </row>
    <row r="103" spans="1:9" x14ac:dyDescent="0.2">
      <c r="A103" s="180" t="str">
        <f>'C05'!A42</f>
        <v>Fuente: Instituto Nacional de Estadística (INE).  LXXXI Encuesta Permanente de Hogares de Propósitos Múltiples,  Junio2024.</v>
      </c>
      <c r="B103" s="175"/>
      <c r="C103" s="175"/>
      <c r="D103" s="175"/>
      <c r="E103" s="175"/>
      <c r="F103" s="175"/>
      <c r="G103" s="175"/>
      <c r="H103" s="175"/>
    </row>
    <row r="104" spans="1:9" x14ac:dyDescent="0.2">
      <c r="A104" s="180" t="str">
        <f>'C05'!A43</f>
        <v>(Promedio de salarios mínimos por rama)</v>
      </c>
      <c r="B104" s="175"/>
      <c r="C104" s="175"/>
      <c r="D104" s="175"/>
      <c r="E104" s="175"/>
      <c r="F104" s="175"/>
      <c r="G104" s="175"/>
      <c r="H104" s="175"/>
    </row>
    <row r="105" spans="1:9" x14ac:dyDescent="0.2">
      <c r="A105" s="180"/>
      <c r="B105" s="175"/>
      <c r="C105" s="175"/>
      <c r="D105" s="175"/>
      <c r="E105" s="175"/>
      <c r="F105" s="175"/>
      <c r="G105" s="175"/>
      <c r="H105" s="175"/>
    </row>
    <row r="106" spans="1:9" x14ac:dyDescent="0.2">
      <c r="A106" s="175"/>
      <c r="B106" s="175"/>
      <c r="C106" s="175"/>
      <c r="D106" s="175"/>
      <c r="E106" s="175"/>
      <c r="F106" s="175"/>
      <c r="G106" s="175"/>
      <c r="H106" s="175"/>
    </row>
    <row r="107" spans="1:9" x14ac:dyDescent="0.2">
      <c r="A107" s="175"/>
      <c r="B107" s="175"/>
      <c r="C107" s="175"/>
      <c r="D107" s="175"/>
      <c r="E107" s="175"/>
      <c r="F107" s="175"/>
      <c r="G107" s="175"/>
      <c r="H107" s="175"/>
    </row>
    <row r="108" spans="1:9" x14ac:dyDescent="0.2">
      <c r="A108" s="175"/>
      <c r="B108" s="175"/>
      <c r="C108" s="175"/>
      <c r="D108" s="175"/>
      <c r="E108" s="175"/>
      <c r="F108" s="175"/>
      <c r="G108" s="175"/>
      <c r="H108" s="175"/>
    </row>
    <row r="109" spans="1:9" x14ac:dyDescent="0.2">
      <c r="A109" s="175"/>
      <c r="B109" s="175"/>
      <c r="C109" s="175"/>
      <c r="D109" s="175"/>
      <c r="E109" s="175"/>
      <c r="F109" s="175"/>
      <c r="G109" s="175"/>
      <c r="H109" s="175"/>
    </row>
    <row r="110" spans="1:9" x14ac:dyDescent="0.2">
      <c r="A110" s="175"/>
      <c r="B110" s="175"/>
      <c r="C110" s="175"/>
      <c r="D110" s="175"/>
      <c r="E110" s="175"/>
      <c r="F110" s="175"/>
      <c r="G110" s="175"/>
      <c r="H110" s="175"/>
    </row>
    <row r="111" spans="1:9" x14ac:dyDescent="0.2">
      <c r="A111" s="175"/>
      <c r="B111" s="175"/>
      <c r="C111" s="175"/>
      <c r="D111" s="175"/>
      <c r="E111" s="175"/>
      <c r="F111" s="175"/>
      <c r="G111" s="175"/>
      <c r="H111" s="175"/>
    </row>
    <row r="112" spans="1:9" x14ac:dyDescent="0.2">
      <c r="A112" s="175"/>
      <c r="B112" s="175"/>
      <c r="C112" s="175"/>
      <c r="D112" s="175"/>
      <c r="E112" s="175"/>
      <c r="F112" s="175"/>
      <c r="G112" s="175"/>
      <c r="H112" s="175"/>
    </row>
    <row r="113" spans="1:8" x14ac:dyDescent="0.2">
      <c r="A113" s="175"/>
      <c r="B113" s="175"/>
      <c r="C113" s="175"/>
      <c r="D113" s="175"/>
      <c r="E113" s="175"/>
      <c r="F113" s="175"/>
      <c r="G113" s="175"/>
      <c r="H113" s="175"/>
    </row>
    <row r="114" spans="1:8" x14ac:dyDescent="0.2">
      <c r="A114" s="175"/>
      <c r="B114" s="175"/>
      <c r="C114" s="175"/>
      <c r="D114" s="175"/>
      <c r="E114" s="175"/>
      <c r="F114" s="175"/>
      <c r="G114" s="175"/>
      <c r="H114" s="175"/>
    </row>
    <row r="115" spans="1:8" x14ac:dyDescent="0.2">
      <c r="A115" s="175"/>
      <c r="B115" s="175"/>
      <c r="C115" s="175"/>
      <c r="D115" s="175"/>
      <c r="E115" s="175"/>
      <c r="F115" s="175"/>
      <c r="G115" s="175"/>
      <c r="H115" s="175"/>
    </row>
    <row r="116" spans="1:8" x14ac:dyDescent="0.2">
      <c r="A116" s="175"/>
      <c r="B116" s="175"/>
      <c r="C116" s="175"/>
      <c r="D116" s="175"/>
      <c r="E116" s="175"/>
      <c r="F116" s="175"/>
      <c r="G116" s="175"/>
      <c r="H116" s="175"/>
    </row>
    <row r="117" spans="1:8" x14ac:dyDescent="0.2">
      <c r="A117" s="175"/>
      <c r="B117" s="175"/>
      <c r="C117" s="175"/>
      <c r="D117" s="175"/>
      <c r="E117" s="175"/>
      <c r="F117" s="175"/>
      <c r="G117" s="175"/>
      <c r="H117" s="175"/>
    </row>
    <row r="118" spans="1:8" x14ac:dyDescent="0.2">
      <c r="A118" s="175"/>
      <c r="B118" s="175"/>
      <c r="C118" s="175"/>
      <c r="D118" s="175"/>
      <c r="E118" s="175"/>
      <c r="F118" s="175"/>
      <c r="G118" s="175"/>
      <c r="H118" s="175"/>
    </row>
    <row r="119" spans="1:8" x14ac:dyDescent="0.2">
      <c r="A119" s="175"/>
      <c r="B119" s="175"/>
      <c r="C119" s="175"/>
      <c r="D119" s="175"/>
      <c r="E119" s="175"/>
      <c r="F119" s="175"/>
      <c r="G119" s="175"/>
      <c r="H119" s="175"/>
    </row>
    <row r="120" spans="1:8" x14ac:dyDescent="0.2">
      <c r="A120" s="175"/>
      <c r="B120" s="175"/>
      <c r="C120" s="175"/>
      <c r="D120" s="175"/>
      <c r="E120" s="175"/>
      <c r="F120" s="175"/>
      <c r="G120" s="175"/>
      <c r="H120" s="175"/>
    </row>
    <row r="121" spans="1:8" x14ac:dyDescent="0.2">
      <c r="A121" s="175"/>
      <c r="B121" s="175"/>
      <c r="C121" s="175"/>
      <c r="D121" s="175"/>
      <c r="E121" s="175"/>
      <c r="F121" s="175"/>
      <c r="G121" s="175"/>
      <c r="H121" s="175"/>
    </row>
    <row r="122" spans="1:8" x14ac:dyDescent="0.2">
      <c r="A122" s="175"/>
      <c r="B122" s="175"/>
      <c r="C122" s="175"/>
      <c r="D122" s="175"/>
      <c r="E122" s="175"/>
      <c r="F122" s="175"/>
      <c r="G122" s="175"/>
      <c r="H122" s="175"/>
    </row>
    <row r="123" spans="1:8" x14ac:dyDescent="0.2">
      <c r="A123" s="175"/>
      <c r="B123" s="175"/>
      <c r="C123" s="175"/>
      <c r="D123" s="175"/>
      <c r="E123" s="175"/>
      <c r="F123" s="175"/>
      <c r="G123" s="175"/>
      <c r="H123" s="175"/>
    </row>
    <row r="124" spans="1:8" x14ac:dyDescent="0.2">
      <c r="A124" s="175"/>
      <c r="B124" s="175"/>
      <c r="C124" s="175"/>
      <c r="D124" s="175"/>
      <c r="E124" s="175"/>
      <c r="F124" s="175"/>
      <c r="G124" s="175"/>
      <c r="H124" s="175"/>
    </row>
    <row r="125" spans="1:8" x14ac:dyDescent="0.2">
      <c r="A125" s="175"/>
      <c r="B125" s="175"/>
      <c r="C125" s="175"/>
      <c r="D125" s="175"/>
      <c r="E125" s="175"/>
      <c r="F125" s="175"/>
      <c r="G125" s="175"/>
      <c r="H125" s="175"/>
    </row>
    <row r="126" spans="1:8" x14ac:dyDescent="0.2">
      <c r="A126" s="175"/>
      <c r="B126" s="175"/>
      <c r="C126" s="175"/>
      <c r="D126" s="175"/>
      <c r="E126" s="175"/>
      <c r="F126" s="175"/>
      <c r="G126" s="175"/>
      <c r="H126" s="175"/>
    </row>
    <row r="127" spans="1:8" x14ac:dyDescent="0.2">
      <c r="A127" s="175"/>
      <c r="B127" s="175"/>
      <c r="C127" s="175"/>
      <c r="D127" s="175"/>
      <c r="E127" s="175"/>
      <c r="F127" s="175"/>
      <c r="G127" s="175"/>
      <c r="H127" s="175"/>
    </row>
    <row r="128" spans="1:8" x14ac:dyDescent="0.2">
      <c r="A128" s="175"/>
      <c r="B128" s="175"/>
      <c r="C128" s="175"/>
      <c r="D128" s="175"/>
      <c r="E128" s="175"/>
      <c r="F128" s="175"/>
      <c r="G128" s="175"/>
      <c r="H128" s="175"/>
    </row>
    <row r="129" spans="1:8" x14ac:dyDescent="0.2">
      <c r="A129" s="175"/>
      <c r="B129" s="175"/>
      <c r="C129" s="175"/>
      <c r="D129" s="175"/>
      <c r="E129" s="175"/>
      <c r="F129" s="175"/>
      <c r="G129" s="175"/>
      <c r="H129" s="175"/>
    </row>
    <row r="130" spans="1:8" x14ac:dyDescent="0.2">
      <c r="A130" s="175"/>
      <c r="B130" s="175"/>
      <c r="C130" s="175"/>
      <c r="D130" s="175"/>
      <c r="E130" s="175"/>
      <c r="F130" s="175"/>
      <c r="G130" s="175"/>
      <c r="H130" s="175"/>
    </row>
    <row r="131" spans="1:8" x14ac:dyDescent="0.2">
      <c r="A131" s="175"/>
      <c r="B131" s="175"/>
      <c r="C131" s="175"/>
      <c r="D131" s="175"/>
      <c r="E131" s="175"/>
      <c r="F131" s="175"/>
      <c r="G131" s="175"/>
      <c r="H131" s="175"/>
    </row>
    <row r="132" spans="1:8" x14ac:dyDescent="0.2">
      <c r="A132" s="175"/>
      <c r="B132" s="175"/>
      <c r="C132" s="175"/>
      <c r="D132" s="175"/>
      <c r="E132" s="175"/>
      <c r="F132" s="175"/>
      <c r="G132" s="175"/>
      <c r="H132" s="175"/>
    </row>
    <row r="133" spans="1:8" x14ac:dyDescent="0.2">
      <c r="A133" s="175"/>
      <c r="B133" s="175"/>
      <c r="C133" s="175"/>
      <c r="D133" s="175"/>
      <c r="E133" s="175"/>
      <c r="F133" s="175"/>
      <c r="G133" s="175"/>
      <c r="H133" s="175"/>
    </row>
    <row r="134" spans="1:8" x14ac:dyDescent="0.2">
      <c r="A134" s="175"/>
      <c r="B134" s="175"/>
      <c r="C134" s="175"/>
      <c r="D134" s="175"/>
      <c r="E134" s="175"/>
      <c r="F134" s="175"/>
      <c r="G134" s="175"/>
      <c r="H134" s="175"/>
    </row>
  </sheetData>
  <mergeCells count="19">
    <mergeCell ref="I60:I61"/>
    <mergeCell ref="A56:I56"/>
    <mergeCell ref="A57:I57"/>
    <mergeCell ref="A58:I58"/>
    <mergeCell ref="A60:A61"/>
    <mergeCell ref="B60:B61"/>
    <mergeCell ref="C60:F60"/>
    <mergeCell ref="G60:G61"/>
    <mergeCell ref="A1:I1"/>
    <mergeCell ref="A2:I2"/>
    <mergeCell ref="A3:I3"/>
    <mergeCell ref="A4:I4"/>
    <mergeCell ref="A55:I55"/>
    <mergeCell ref="A5:A6"/>
    <mergeCell ref="B5:B6"/>
    <mergeCell ref="C5:F5"/>
    <mergeCell ref="H5:H6"/>
    <mergeCell ref="G5:G6"/>
    <mergeCell ref="I5:I6"/>
  </mergeCells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C08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Any Avila</cp:lastModifiedBy>
  <cp:lastPrinted>2011-01-20T16:50:59Z</cp:lastPrinted>
  <dcterms:created xsi:type="dcterms:W3CDTF">2001-09-12T22:45:56Z</dcterms:created>
  <dcterms:modified xsi:type="dcterms:W3CDTF">2024-10-28T16:33:44Z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