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16\JUNIO 2016\publicacion final\"/>
    </mc:Choice>
  </mc:AlternateContent>
  <bookViews>
    <workbookView xWindow="1350" yWindow="870" windowWidth="14775" windowHeight="8775" tabRatio="592"/>
  </bookViews>
  <sheets>
    <sheet name="Portada" sheetId="9" r:id="rId1"/>
    <sheet name="C01" sheetId="33" r:id="rId2"/>
    <sheet name="C02" sheetId="21" r:id="rId3"/>
    <sheet name="C02 (2)" sheetId="34" r:id="rId4"/>
    <sheet name="C03" sheetId="24" r:id="rId5"/>
    <sheet name="C04" sheetId="5" r:id="rId6"/>
    <sheet name="C05" sheetId="15" r:id="rId7"/>
    <sheet name="C06" sheetId="16" r:id="rId8"/>
  </sheets>
  <externalReferences>
    <externalReference r:id="rId9"/>
    <externalReference r:id="rId10"/>
    <externalReference r:id="rId11"/>
    <externalReference r:id="rId12"/>
  </externalReferences>
  <calcPr calcId="152511"/>
</workbook>
</file>

<file path=xl/calcChain.xml><?xml version="1.0" encoding="utf-8"?>
<calcChain xmlns="http://schemas.openxmlformats.org/spreadsheetml/2006/main">
  <c r="G95" i="15" l="1"/>
  <c r="F95" i="15"/>
  <c r="E95" i="15"/>
  <c r="D95" i="15"/>
  <c r="C95" i="15"/>
  <c r="B95" i="15"/>
  <c r="G103" i="16" l="1"/>
  <c r="F103" i="16"/>
  <c r="E103" i="16"/>
  <c r="D103" i="16"/>
  <c r="C103" i="16"/>
  <c r="B103" i="16"/>
  <c r="G102" i="16"/>
  <c r="F102" i="16"/>
  <c r="E102" i="16"/>
  <c r="D102" i="16"/>
  <c r="C102" i="16"/>
  <c r="B102" i="16"/>
  <c r="G101" i="16"/>
  <c r="F101" i="16"/>
  <c r="E101" i="16"/>
  <c r="D101" i="16"/>
  <c r="C101" i="16"/>
  <c r="B101" i="16"/>
  <c r="G100" i="16"/>
  <c r="F100" i="16"/>
  <c r="E100" i="16"/>
  <c r="D100" i="16"/>
  <c r="C100" i="16"/>
  <c r="B100" i="16"/>
  <c r="G99" i="16"/>
  <c r="F99" i="16"/>
  <c r="E99" i="16"/>
  <c r="D99" i="16"/>
  <c r="C99" i="16"/>
  <c r="B99" i="16"/>
  <c r="G98" i="16"/>
  <c r="F98" i="16"/>
  <c r="E98" i="16"/>
  <c r="D98" i="16"/>
  <c r="C98" i="16"/>
  <c r="B98" i="16"/>
  <c r="G97" i="16"/>
  <c r="F97" i="16"/>
  <c r="E97" i="16"/>
  <c r="D97" i="16"/>
  <c r="C97" i="16"/>
  <c r="B97" i="16"/>
  <c r="G96" i="16"/>
  <c r="F96" i="16"/>
  <c r="E96" i="16"/>
  <c r="D96" i="16"/>
  <c r="C96" i="16"/>
  <c r="B96" i="16"/>
  <c r="G95" i="16"/>
  <c r="F95" i="16"/>
  <c r="E95" i="16"/>
  <c r="D95" i="16"/>
  <c r="C95" i="16"/>
  <c r="B95" i="16"/>
  <c r="G94" i="16"/>
  <c r="F94" i="16"/>
  <c r="E94" i="16"/>
  <c r="D94" i="16"/>
  <c r="C94" i="16"/>
  <c r="B94" i="16"/>
  <c r="G93" i="16"/>
  <c r="F93" i="16"/>
  <c r="E93" i="16"/>
  <c r="D93" i="16"/>
  <c r="C93" i="16"/>
  <c r="B93" i="16"/>
  <c r="G92" i="16"/>
  <c r="F92" i="16"/>
  <c r="E92" i="16"/>
  <c r="D92" i="16"/>
  <c r="C92" i="16"/>
  <c r="B92" i="16"/>
  <c r="G89" i="16"/>
  <c r="F89" i="16"/>
  <c r="E89" i="16"/>
  <c r="D89" i="16"/>
  <c r="C89" i="16"/>
  <c r="B89" i="16"/>
  <c r="G88" i="16"/>
  <c r="F88" i="16"/>
  <c r="E88" i="16"/>
  <c r="D88" i="16"/>
  <c r="C88" i="16"/>
  <c r="B88" i="16"/>
  <c r="G87" i="16"/>
  <c r="F87" i="16"/>
  <c r="E87" i="16"/>
  <c r="D87" i="16"/>
  <c r="C87" i="16"/>
  <c r="B87" i="16"/>
  <c r="G86" i="16"/>
  <c r="F86" i="16"/>
  <c r="E86" i="16"/>
  <c r="D86" i="16"/>
  <c r="C86" i="16"/>
  <c r="B86" i="16"/>
  <c r="G85" i="16"/>
  <c r="F85" i="16"/>
  <c r="E85" i="16"/>
  <c r="D85" i="16"/>
  <c r="C85" i="16"/>
  <c r="B85" i="16"/>
  <c r="G84" i="16"/>
  <c r="F84" i="16"/>
  <c r="E84" i="16"/>
  <c r="D84" i="16"/>
  <c r="C84" i="16"/>
  <c r="B84" i="16"/>
  <c r="G83" i="16"/>
  <c r="F83" i="16"/>
  <c r="E83" i="16"/>
  <c r="D83" i="16"/>
  <c r="C83" i="16"/>
  <c r="B83" i="16"/>
  <c r="G82" i="16"/>
  <c r="F82" i="16"/>
  <c r="E82" i="16"/>
  <c r="D82" i="16"/>
  <c r="C82" i="16"/>
  <c r="B82" i="16"/>
  <c r="G81" i="16"/>
  <c r="F81" i="16"/>
  <c r="E81" i="16"/>
  <c r="D81" i="16"/>
  <c r="C81" i="16"/>
  <c r="B81" i="16"/>
  <c r="G80" i="16"/>
  <c r="F80" i="16"/>
  <c r="E80" i="16"/>
  <c r="D80" i="16"/>
  <c r="C80" i="16"/>
  <c r="B80" i="16"/>
  <c r="G79" i="16"/>
  <c r="F79" i="16"/>
  <c r="E79" i="16"/>
  <c r="D79" i="16"/>
  <c r="C79" i="16"/>
  <c r="B79" i="16"/>
  <c r="G78" i="16"/>
  <c r="F78" i="16"/>
  <c r="E78" i="16"/>
  <c r="D78" i="16"/>
  <c r="C78" i="16"/>
  <c r="B78" i="16"/>
  <c r="G77" i="16"/>
  <c r="F77" i="16"/>
  <c r="E77" i="16"/>
  <c r="D77" i="16"/>
  <c r="C77" i="16"/>
  <c r="B77" i="16"/>
  <c r="G76" i="16"/>
  <c r="F76" i="16"/>
  <c r="E76" i="16"/>
  <c r="D76" i="16"/>
  <c r="C76" i="16"/>
  <c r="B76" i="16"/>
  <c r="G75" i="16"/>
  <c r="F75" i="16"/>
  <c r="E75" i="16"/>
  <c r="D75" i="16"/>
  <c r="C75" i="16"/>
  <c r="B75" i="16"/>
  <c r="G74" i="16"/>
  <c r="F74" i="16"/>
  <c r="E74" i="16"/>
  <c r="D74" i="16"/>
  <c r="C74" i="16"/>
  <c r="B74" i="16"/>
  <c r="G73" i="16"/>
  <c r="F73" i="16"/>
  <c r="E73" i="16"/>
  <c r="D73" i="16"/>
  <c r="C73" i="16"/>
  <c r="B73" i="16"/>
  <c r="G72" i="16"/>
  <c r="F72" i="16"/>
  <c r="E72" i="16"/>
  <c r="D72" i="16"/>
  <c r="C72" i="16"/>
  <c r="B72" i="16"/>
  <c r="G71" i="16"/>
  <c r="F71" i="16"/>
  <c r="E71" i="16"/>
  <c r="D71" i="16"/>
  <c r="C71" i="16"/>
  <c r="B71" i="16"/>
  <c r="G70" i="16"/>
  <c r="F70" i="16"/>
  <c r="E70" i="16"/>
  <c r="D70" i="16"/>
  <c r="C70" i="16"/>
  <c r="B70" i="16"/>
  <c r="G69" i="16"/>
  <c r="F69" i="16"/>
  <c r="E69" i="16"/>
  <c r="D69" i="16"/>
  <c r="C69" i="16"/>
  <c r="B69" i="16"/>
  <c r="G68" i="16"/>
  <c r="F68" i="16"/>
  <c r="E68" i="16"/>
  <c r="D68" i="16"/>
  <c r="C68" i="16"/>
  <c r="B68" i="16"/>
  <c r="G106" i="15"/>
  <c r="G105" i="15"/>
  <c r="G104" i="15"/>
  <c r="G103" i="15"/>
  <c r="G102" i="15"/>
  <c r="G101" i="15"/>
  <c r="G100" i="15"/>
  <c r="G99" i="15"/>
  <c r="G98" i="15"/>
  <c r="G97" i="15"/>
  <c r="G96" i="15"/>
  <c r="F106" i="15"/>
  <c r="F105" i="15"/>
  <c r="F104" i="15"/>
  <c r="F103" i="15"/>
  <c r="F102" i="15"/>
  <c r="F101" i="15"/>
  <c r="F100" i="15"/>
  <c r="F99" i="15"/>
  <c r="F98" i="15"/>
  <c r="F97" i="15"/>
  <c r="F96" i="15"/>
  <c r="E106" i="15"/>
  <c r="E105" i="15"/>
  <c r="E104" i="15"/>
  <c r="E103" i="15"/>
  <c r="E102" i="15"/>
  <c r="E101" i="15"/>
  <c r="E100" i="15"/>
  <c r="E99" i="15"/>
  <c r="E98" i="15"/>
  <c r="E97" i="15"/>
  <c r="E96" i="15"/>
  <c r="D106" i="15"/>
  <c r="D105" i="15"/>
  <c r="D104" i="15"/>
  <c r="D103" i="15"/>
  <c r="D102" i="15"/>
  <c r="D101" i="15"/>
  <c r="D100" i="15"/>
  <c r="D99" i="15"/>
  <c r="D98" i="15"/>
  <c r="D97" i="15"/>
  <c r="D96" i="15"/>
  <c r="C106" i="15"/>
  <c r="C105" i="15"/>
  <c r="C104" i="15"/>
  <c r="C103" i="15"/>
  <c r="C102" i="15"/>
  <c r="C101" i="15"/>
  <c r="C100" i="15"/>
  <c r="C99" i="15"/>
  <c r="C98" i="15"/>
  <c r="C97" i="15"/>
  <c r="C96" i="15"/>
  <c r="B106" i="15"/>
  <c r="B105" i="15"/>
  <c r="B104" i="15"/>
  <c r="B103" i="15"/>
  <c r="B102" i="15"/>
  <c r="B101" i="15"/>
  <c r="B100" i="15"/>
  <c r="B99" i="15"/>
  <c r="B98" i="15"/>
  <c r="B97" i="15"/>
  <c r="B96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R10" i="21" l="1"/>
  <c r="P10" i="21"/>
  <c r="M10" i="21"/>
  <c r="J10" i="21"/>
  <c r="G10" i="21"/>
  <c r="D10" i="21"/>
  <c r="G67" i="16" l="1"/>
  <c r="F67" i="16"/>
  <c r="E67" i="16"/>
  <c r="D67" i="16"/>
  <c r="C67" i="16"/>
  <c r="B67" i="16"/>
  <c r="G51" i="16"/>
  <c r="F51" i="16"/>
  <c r="E51" i="16"/>
  <c r="D51" i="16"/>
  <c r="C51" i="16"/>
  <c r="B51" i="16"/>
  <c r="G50" i="16"/>
  <c r="F50" i="16"/>
  <c r="E50" i="16"/>
  <c r="D50" i="16"/>
  <c r="C50" i="16"/>
  <c r="B50" i="16"/>
  <c r="G49" i="16"/>
  <c r="F49" i="16"/>
  <c r="E49" i="16"/>
  <c r="D49" i="16"/>
  <c r="C49" i="16"/>
  <c r="B49" i="16"/>
  <c r="G48" i="16"/>
  <c r="F48" i="16"/>
  <c r="E48" i="16"/>
  <c r="D48" i="16"/>
  <c r="C48" i="16"/>
  <c r="B48" i="16"/>
  <c r="G45" i="16"/>
  <c r="F45" i="16"/>
  <c r="E45" i="16"/>
  <c r="D45" i="16"/>
  <c r="C45" i="16"/>
  <c r="B45" i="16"/>
  <c r="G44" i="16"/>
  <c r="F44" i="16"/>
  <c r="E44" i="16"/>
  <c r="D44" i="16"/>
  <c r="C44" i="16"/>
  <c r="B44" i="16"/>
  <c r="G43" i="16"/>
  <c r="F43" i="16"/>
  <c r="E43" i="16"/>
  <c r="D43" i="16"/>
  <c r="C43" i="16"/>
  <c r="B43" i="16"/>
  <c r="G42" i="16"/>
  <c r="F42" i="16"/>
  <c r="E42" i="16"/>
  <c r="D42" i="16"/>
  <c r="C42" i="16"/>
  <c r="B42" i="16"/>
  <c r="G41" i="16"/>
  <c r="F41" i="16"/>
  <c r="E41" i="16"/>
  <c r="D41" i="16"/>
  <c r="C41" i="16"/>
  <c r="B41" i="16"/>
  <c r="G40" i="16"/>
  <c r="F40" i="16"/>
  <c r="E40" i="16"/>
  <c r="D40" i="16"/>
  <c r="C40" i="16"/>
  <c r="B40" i="16"/>
  <c r="G39" i="16"/>
  <c r="F39" i="16"/>
  <c r="E39" i="16"/>
  <c r="D39" i="16"/>
  <c r="C39" i="16"/>
  <c r="B39" i="16"/>
  <c r="G38" i="16"/>
  <c r="F38" i="16"/>
  <c r="E38" i="16"/>
  <c r="D38" i="16"/>
  <c r="C38" i="16"/>
  <c r="B38" i="16"/>
  <c r="G35" i="16"/>
  <c r="F35" i="16"/>
  <c r="E35" i="16"/>
  <c r="D35" i="16"/>
  <c r="C35" i="16"/>
  <c r="B35" i="16"/>
  <c r="G34" i="16"/>
  <c r="F34" i="16"/>
  <c r="E34" i="16"/>
  <c r="D34" i="16"/>
  <c r="C34" i="16"/>
  <c r="B34" i="16"/>
  <c r="G31" i="16"/>
  <c r="F31" i="16"/>
  <c r="E31" i="16"/>
  <c r="D31" i="16"/>
  <c r="C31" i="16"/>
  <c r="B31" i="16"/>
  <c r="G30" i="16"/>
  <c r="F30" i="16"/>
  <c r="E30" i="16"/>
  <c r="D30" i="16"/>
  <c r="C30" i="16"/>
  <c r="B30" i="16"/>
  <c r="G29" i="16"/>
  <c r="F29" i="16"/>
  <c r="E29" i="16"/>
  <c r="D29" i="16"/>
  <c r="C29" i="16"/>
  <c r="B29" i="16"/>
  <c r="G28" i="16"/>
  <c r="F28" i="16"/>
  <c r="E28" i="16"/>
  <c r="D28" i="16"/>
  <c r="C28" i="16"/>
  <c r="B28" i="16"/>
  <c r="G27" i="16"/>
  <c r="F27" i="16"/>
  <c r="E27" i="16"/>
  <c r="D27" i="16"/>
  <c r="C27" i="16"/>
  <c r="B27" i="16"/>
  <c r="G26" i="16"/>
  <c r="F26" i="16"/>
  <c r="E26" i="16"/>
  <c r="D26" i="16"/>
  <c r="C26" i="16"/>
  <c r="B26" i="16"/>
  <c r="G25" i="16"/>
  <c r="F25" i="16"/>
  <c r="E25" i="16"/>
  <c r="D25" i="16"/>
  <c r="C25" i="16"/>
  <c r="B25" i="16"/>
  <c r="G24" i="16"/>
  <c r="F24" i="16"/>
  <c r="E24" i="16"/>
  <c r="D24" i="16"/>
  <c r="C24" i="16"/>
  <c r="B24" i="16"/>
  <c r="G23" i="16"/>
  <c r="F23" i="16"/>
  <c r="E23" i="16"/>
  <c r="D23" i="16"/>
  <c r="C23" i="16"/>
  <c r="B23" i="16"/>
  <c r="G20" i="16"/>
  <c r="F20" i="16"/>
  <c r="E20" i="16"/>
  <c r="D20" i="16"/>
  <c r="C20" i="16"/>
  <c r="B20" i="16"/>
  <c r="G19" i="16"/>
  <c r="F19" i="16"/>
  <c r="E19" i="16"/>
  <c r="D19" i="16"/>
  <c r="C19" i="16"/>
  <c r="B19" i="16"/>
  <c r="G18" i="16"/>
  <c r="F18" i="16"/>
  <c r="E18" i="16"/>
  <c r="D18" i="16"/>
  <c r="C18" i="16"/>
  <c r="B18" i="16"/>
  <c r="G17" i="16"/>
  <c r="F17" i="16"/>
  <c r="E17" i="16"/>
  <c r="D17" i="16"/>
  <c r="C17" i="16"/>
  <c r="B17" i="16"/>
  <c r="G16" i="16"/>
  <c r="F16" i="16"/>
  <c r="E16" i="16"/>
  <c r="D16" i="16"/>
  <c r="C16" i="16"/>
  <c r="B16" i="16"/>
  <c r="G13" i="16"/>
  <c r="F13" i="16"/>
  <c r="E13" i="16"/>
  <c r="D13" i="16"/>
  <c r="C13" i="16"/>
  <c r="B13" i="16"/>
  <c r="G12" i="16"/>
  <c r="F12" i="16"/>
  <c r="E12" i="16"/>
  <c r="D12" i="16"/>
  <c r="C12" i="16"/>
  <c r="B12" i="16"/>
  <c r="G11" i="16"/>
  <c r="F11" i="16"/>
  <c r="E11" i="16"/>
  <c r="D11" i="16"/>
  <c r="C11" i="16"/>
  <c r="B11" i="16"/>
  <c r="G10" i="16"/>
  <c r="F10" i="16"/>
  <c r="E10" i="16"/>
  <c r="D10" i="16"/>
  <c r="C10" i="16"/>
  <c r="B10" i="16"/>
  <c r="G9" i="16"/>
  <c r="F9" i="16"/>
  <c r="E9" i="16"/>
  <c r="D9" i="16"/>
  <c r="C9" i="16"/>
  <c r="B9" i="16"/>
  <c r="G6" i="16"/>
  <c r="F6" i="16"/>
  <c r="E6" i="16"/>
  <c r="D6" i="16"/>
  <c r="C6" i="16"/>
  <c r="B6" i="16"/>
  <c r="G79" i="15"/>
  <c r="F79" i="15"/>
  <c r="E79" i="15"/>
  <c r="D79" i="15"/>
  <c r="C79" i="15"/>
  <c r="B79" i="15"/>
  <c r="G78" i="15"/>
  <c r="F78" i="15"/>
  <c r="E78" i="15"/>
  <c r="D78" i="15"/>
  <c r="C78" i="15"/>
  <c r="B78" i="15"/>
  <c r="G77" i="15"/>
  <c r="F77" i="15"/>
  <c r="E77" i="15"/>
  <c r="D77" i="15"/>
  <c r="C77" i="15"/>
  <c r="B77" i="15"/>
  <c r="G76" i="15"/>
  <c r="F76" i="15"/>
  <c r="E76" i="15"/>
  <c r="D76" i="15"/>
  <c r="C76" i="15"/>
  <c r="B76" i="15"/>
  <c r="G75" i="15"/>
  <c r="F75" i="15"/>
  <c r="E75" i="15"/>
  <c r="D75" i="15"/>
  <c r="C75" i="15"/>
  <c r="B75" i="15"/>
  <c r="G74" i="15"/>
  <c r="F74" i="15"/>
  <c r="E74" i="15"/>
  <c r="D74" i="15"/>
  <c r="C74" i="15"/>
  <c r="B74" i="15"/>
  <c r="G73" i="15"/>
  <c r="F73" i="15"/>
  <c r="E73" i="15"/>
  <c r="D73" i="15"/>
  <c r="C73" i="15"/>
  <c r="B73" i="15"/>
  <c r="G72" i="15"/>
  <c r="F72" i="15"/>
  <c r="E72" i="15"/>
  <c r="D72" i="15"/>
  <c r="C72" i="15"/>
  <c r="B72" i="15"/>
  <c r="G71" i="15"/>
  <c r="F71" i="15"/>
  <c r="E71" i="15"/>
  <c r="D71" i="15"/>
  <c r="C71" i="15"/>
  <c r="B71" i="15"/>
  <c r="G70" i="15"/>
  <c r="F70" i="15"/>
  <c r="E70" i="15"/>
  <c r="D70" i="15"/>
  <c r="C70" i="15"/>
  <c r="B70" i="15"/>
  <c r="G53" i="15"/>
  <c r="F53" i="15"/>
  <c r="E53" i="15"/>
  <c r="D53" i="15"/>
  <c r="C53" i="15"/>
  <c r="B53" i="15"/>
  <c r="G52" i="15"/>
  <c r="F52" i="15"/>
  <c r="E52" i="15"/>
  <c r="D52" i="15"/>
  <c r="C52" i="15"/>
  <c r="B52" i="15"/>
  <c r="G51" i="15"/>
  <c r="F51" i="15"/>
  <c r="E51" i="15"/>
  <c r="D51" i="15"/>
  <c r="C51" i="15"/>
  <c r="B51" i="15"/>
  <c r="G50" i="15"/>
  <c r="F50" i="15"/>
  <c r="E50" i="15"/>
  <c r="D50" i="15"/>
  <c r="C50" i="15"/>
  <c r="B50" i="15"/>
  <c r="G47" i="15"/>
  <c r="F47" i="15"/>
  <c r="E47" i="15"/>
  <c r="D47" i="15"/>
  <c r="C47" i="15"/>
  <c r="B47" i="15"/>
  <c r="G46" i="15"/>
  <c r="F46" i="15"/>
  <c r="E46" i="15"/>
  <c r="D46" i="15"/>
  <c r="C46" i="15"/>
  <c r="B46" i="15"/>
  <c r="G45" i="15"/>
  <c r="F45" i="15"/>
  <c r="E45" i="15"/>
  <c r="D45" i="15"/>
  <c r="C45" i="15"/>
  <c r="B45" i="15"/>
  <c r="G44" i="15"/>
  <c r="F44" i="15"/>
  <c r="E44" i="15"/>
  <c r="D44" i="15"/>
  <c r="C44" i="15"/>
  <c r="B44" i="15"/>
  <c r="G43" i="15"/>
  <c r="F43" i="15"/>
  <c r="E43" i="15"/>
  <c r="D43" i="15"/>
  <c r="C43" i="15"/>
  <c r="B43" i="15"/>
  <c r="G42" i="15"/>
  <c r="F42" i="15"/>
  <c r="E42" i="15"/>
  <c r="D42" i="15"/>
  <c r="C42" i="15"/>
  <c r="B42" i="15"/>
  <c r="G41" i="15"/>
  <c r="F41" i="15"/>
  <c r="E41" i="15"/>
  <c r="D41" i="15"/>
  <c r="C41" i="15"/>
  <c r="B41" i="15"/>
  <c r="G40" i="15"/>
  <c r="F40" i="15"/>
  <c r="E40" i="15"/>
  <c r="D40" i="15"/>
  <c r="C40" i="15"/>
  <c r="B40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G33" i="15"/>
  <c r="F33" i="15"/>
  <c r="E33" i="15"/>
  <c r="D33" i="15"/>
  <c r="C33" i="15"/>
  <c r="B33" i="15"/>
  <c r="G32" i="15"/>
  <c r="F32" i="15"/>
  <c r="E32" i="15"/>
  <c r="D32" i="15"/>
  <c r="C32" i="15"/>
  <c r="B32" i="15"/>
  <c r="G31" i="15"/>
  <c r="F31" i="15"/>
  <c r="E31" i="15"/>
  <c r="D31" i="15"/>
  <c r="C31" i="15"/>
  <c r="B31" i="15"/>
  <c r="G30" i="15"/>
  <c r="F30" i="15"/>
  <c r="E30" i="15"/>
  <c r="D30" i="15"/>
  <c r="C30" i="15"/>
  <c r="B30" i="15"/>
  <c r="G29" i="15"/>
  <c r="F29" i="15"/>
  <c r="E29" i="15"/>
  <c r="D29" i="15"/>
  <c r="C29" i="15"/>
  <c r="B29" i="15"/>
  <c r="G28" i="15"/>
  <c r="F28" i="15"/>
  <c r="E28" i="15"/>
  <c r="D28" i="15"/>
  <c r="C28" i="15"/>
  <c r="B28" i="15"/>
  <c r="G27" i="15"/>
  <c r="F27" i="15"/>
  <c r="E27" i="15"/>
  <c r="D27" i="15"/>
  <c r="C27" i="15"/>
  <c r="B27" i="15"/>
  <c r="G26" i="15"/>
  <c r="F26" i="15"/>
  <c r="E26" i="15"/>
  <c r="D26" i="15"/>
  <c r="C26" i="15"/>
  <c r="B26" i="15"/>
  <c r="G25" i="15"/>
  <c r="F25" i="15"/>
  <c r="E25" i="15"/>
  <c r="D25" i="15"/>
  <c r="C25" i="15"/>
  <c r="B25" i="15"/>
  <c r="G22" i="15"/>
  <c r="F22" i="15"/>
  <c r="E22" i="15"/>
  <c r="D22" i="15"/>
  <c r="C22" i="15"/>
  <c r="B22" i="15"/>
  <c r="G21" i="15"/>
  <c r="F21" i="15"/>
  <c r="E21" i="15"/>
  <c r="D21" i="15"/>
  <c r="C21" i="15"/>
  <c r="B21" i="15"/>
  <c r="G20" i="15"/>
  <c r="F20" i="15"/>
  <c r="E20" i="15"/>
  <c r="D20" i="15"/>
  <c r="C20" i="15"/>
  <c r="B20" i="15"/>
  <c r="G19" i="15"/>
  <c r="F19" i="15"/>
  <c r="E19" i="15"/>
  <c r="D19" i="15"/>
  <c r="C19" i="15"/>
  <c r="B19" i="15"/>
  <c r="G18" i="15"/>
  <c r="F18" i="15"/>
  <c r="E18" i="15"/>
  <c r="D18" i="15"/>
  <c r="C18" i="15"/>
  <c r="B18" i="15"/>
  <c r="G15" i="15"/>
  <c r="F15" i="15"/>
  <c r="E15" i="15"/>
  <c r="D15" i="15"/>
  <c r="C15" i="15"/>
  <c r="B15" i="15"/>
  <c r="G14" i="15"/>
  <c r="F14" i="15"/>
  <c r="E14" i="15"/>
  <c r="D14" i="15"/>
  <c r="C14" i="15"/>
  <c r="B14" i="15"/>
  <c r="G13" i="15"/>
  <c r="F13" i="15"/>
  <c r="E13" i="15"/>
  <c r="D13" i="15"/>
  <c r="C13" i="15"/>
  <c r="B13" i="15"/>
  <c r="G12" i="15"/>
  <c r="F12" i="15"/>
  <c r="E12" i="15"/>
  <c r="D12" i="15"/>
  <c r="C12" i="15"/>
  <c r="B12" i="15"/>
  <c r="G11" i="15"/>
  <c r="F11" i="15"/>
  <c r="E11" i="15"/>
  <c r="D11" i="15"/>
  <c r="C11" i="15"/>
  <c r="B11" i="15"/>
  <c r="G8" i="15"/>
  <c r="F8" i="15"/>
  <c r="E8" i="15"/>
  <c r="D8" i="15"/>
  <c r="C8" i="15"/>
  <c r="B8" i="15"/>
  <c r="A46" i="33" l="1"/>
  <c r="P23" i="5"/>
  <c r="R23" i="5" s="1"/>
  <c r="F64" i="16"/>
  <c r="E64" i="16"/>
  <c r="D64" i="16"/>
  <c r="B64" i="16"/>
  <c r="G67" i="15"/>
  <c r="F67" i="15"/>
  <c r="E67" i="15"/>
  <c r="B67" i="15"/>
  <c r="G64" i="16"/>
  <c r="F23" i="5"/>
  <c r="F16" i="5"/>
  <c r="B16" i="5"/>
  <c r="D48" i="24"/>
  <c r="D23" i="24"/>
  <c r="D16" i="24"/>
  <c r="A54" i="16"/>
  <c r="A106" i="16"/>
  <c r="A56" i="15"/>
  <c r="A108" i="15"/>
  <c r="A56" i="5"/>
  <c r="A111" i="5"/>
  <c r="A56" i="24"/>
  <c r="A111" i="24" l="1"/>
  <c r="A107" i="15"/>
  <c r="D67" i="15"/>
  <c r="A55" i="24"/>
  <c r="A110" i="5"/>
  <c r="A55" i="5"/>
  <c r="A55" i="15"/>
  <c r="A105" i="16"/>
  <c r="A53" i="16"/>
  <c r="C64" i="16"/>
  <c r="C67" i="15"/>
  <c r="A45" i="21"/>
  <c r="A50" i="34" s="1"/>
  <c r="L48" i="34" l="1"/>
  <c r="J48" i="34"/>
  <c r="H48" i="34"/>
  <c r="G48" i="34"/>
  <c r="E48" i="34"/>
  <c r="D48" i="34"/>
  <c r="B48" i="34"/>
  <c r="L47" i="34"/>
  <c r="J47" i="34"/>
  <c r="H47" i="34"/>
  <c r="G47" i="34"/>
  <c r="E47" i="34"/>
  <c r="D47" i="34"/>
  <c r="B47" i="34"/>
  <c r="L46" i="34"/>
  <c r="J46" i="34"/>
  <c r="H46" i="34"/>
  <c r="G46" i="34"/>
  <c r="E46" i="34"/>
  <c r="D46" i="34"/>
  <c r="B46" i="34"/>
  <c r="L45" i="34"/>
  <c r="J45" i="34"/>
  <c r="H45" i="34"/>
  <c r="G45" i="34"/>
  <c r="E45" i="34"/>
  <c r="D45" i="34"/>
  <c r="B45" i="34"/>
  <c r="L44" i="34"/>
  <c r="J44" i="34"/>
  <c r="H44" i="34"/>
  <c r="G44" i="34"/>
  <c r="E44" i="34"/>
  <c r="D44" i="34"/>
  <c r="B44" i="34"/>
  <c r="L43" i="34"/>
  <c r="J43" i="34"/>
  <c r="H43" i="34"/>
  <c r="G43" i="34"/>
  <c r="E43" i="34"/>
  <c r="D43" i="34"/>
  <c r="B43" i="34"/>
  <c r="L42" i="34"/>
  <c r="J42" i="34"/>
  <c r="H42" i="34"/>
  <c r="G42" i="34"/>
  <c r="E42" i="34"/>
  <c r="D42" i="34"/>
  <c r="B42" i="34"/>
  <c r="L41" i="34"/>
  <c r="J41" i="34"/>
  <c r="H41" i="34"/>
  <c r="G41" i="34"/>
  <c r="E41" i="34"/>
  <c r="D41" i="34"/>
  <c r="B41" i="34"/>
  <c r="L40" i="34"/>
  <c r="J40" i="34"/>
  <c r="H40" i="34"/>
  <c r="G40" i="34"/>
  <c r="E40" i="34"/>
  <c r="D40" i="34"/>
  <c r="B40" i="34"/>
  <c r="L39" i="34"/>
  <c r="J39" i="34"/>
  <c r="H39" i="34"/>
  <c r="G39" i="34"/>
  <c r="E39" i="34"/>
  <c r="D39" i="34"/>
  <c r="B39" i="34"/>
  <c r="L38" i="34"/>
  <c r="J38" i="34"/>
  <c r="H38" i="34"/>
  <c r="G38" i="34"/>
  <c r="E38" i="34"/>
  <c r="D38" i="34"/>
  <c r="B38" i="34"/>
  <c r="L37" i="34"/>
  <c r="J37" i="34"/>
  <c r="H37" i="34"/>
  <c r="G37" i="34"/>
  <c r="E37" i="34"/>
  <c r="D37" i="34"/>
  <c r="B37" i="34"/>
  <c r="L36" i="34"/>
  <c r="J36" i="34"/>
  <c r="H36" i="34"/>
  <c r="G36" i="34"/>
  <c r="E36" i="34"/>
  <c r="D36" i="34"/>
  <c r="B36" i="34"/>
  <c r="L33" i="34"/>
  <c r="J33" i="34"/>
  <c r="H33" i="34"/>
  <c r="G33" i="34"/>
  <c r="E33" i="34"/>
  <c r="D33" i="34"/>
  <c r="B33" i="34"/>
  <c r="L32" i="34"/>
  <c r="J32" i="34"/>
  <c r="H32" i="34"/>
  <c r="G32" i="34"/>
  <c r="E32" i="34"/>
  <c r="D32" i="34"/>
  <c r="B32" i="34"/>
  <c r="L31" i="34"/>
  <c r="J31" i="34"/>
  <c r="H31" i="34"/>
  <c r="G31" i="34"/>
  <c r="E31" i="34"/>
  <c r="D31" i="34"/>
  <c r="B31" i="34"/>
  <c r="L30" i="34"/>
  <c r="J30" i="34"/>
  <c r="H30" i="34"/>
  <c r="G30" i="34"/>
  <c r="E30" i="34"/>
  <c r="D30" i="34"/>
  <c r="B30" i="34"/>
  <c r="L29" i="34"/>
  <c r="J29" i="34"/>
  <c r="H29" i="34"/>
  <c r="G29" i="34"/>
  <c r="E29" i="34"/>
  <c r="D29" i="34"/>
  <c r="B29" i="34"/>
  <c r="L28" i="34"/>
  <c r="J28" i="34"/>
  <c r="H28" i="34"/>
  <c r="G28" i="34"/>
  <c r="E28" i="34"/>
  <c r="D28" i="34"/>
  <c r="B28" i="34"/>
  <c r="L27" i="34"/>
  <c r="J27" i="34"/>
  <c r="H27" i="34"/>
  <c r="G27" i="34"/>
  <c r="E27" i="34"/>
  <c r="D27" i="34"/>
  <c r="B27" i="34"/>
  <c r="L26" i="34"/>
  <c r="J26" i="34"/>
  <c r="H26" i="34"/>
  <c r="G26" i="34"/>
  <c r="E26" i="34"/>
  <c r="D26" i="34"/>
  <c r="B26" i="34"/>
  <c r="L25" i="34"/>
  <c r="J25" i="34"/>
  <c r="H25" i="34"/>
  <c r="G25" i="34"/>
  <c r="E25" i="34"/>
  <c r="D25" i="34"/>
  <c r="B25" i="34"/>
  <c r="L24" i="34"/>
  <c r="J24" i="34"/>
  <c r="H24" i="34"/>
  <c r="G24" i="34"/>
  <c r="E24" i="34"/>
  <c r="D24" i="34"/>
  <c r="B24" i="34"/>
  <c r="L23" i="34"/>
  <c r="J23" i="34"/>
  <c r="H23" i="34"/>
  <c r="G23" i="34"/>
  <c r="E23" i="34"/>
  <c r="D23" i="34"/>
  <c r="B23" i="34"/>
  <c r="L22" i="34"/>
  <c r="J22" i="34"/>
  <c r="H22" i="34"/>
  <c r="G22" i="34"/>
  <c r="E22" i="34"/>
  <c r="D22" i="34"/>
  <c r="B22" i="34"/>
  <c r="L21" i="34"/>
  <c r="J21" i="34"/>
  <c r="H21" i="34"/>
  <c r="G21" i="34"/>
  <c r="E21" i="34"/>
  <c r="D21" i="34"/>
  <c r="B21" i="34"/>
  <c r="L20" i="34"/>
  <c r="J20" i="34"/>
  <c r="H20" i="34"/>
  <c r="G20" i="34"/>
  <c r="E20" i="34"/>
  <c r="D20" i="34"/>
  <c r="B20" i="34"/>
  <c r="L19" i="34"/>
  <c r="J19" i="34"/>
  <c r="H19" i="34"/>
  <c r="G19" i="34"/>
  <c r="E19" i="34"/>
  <c r="D19" i="34"/>
  <c r="B19" i="34"/>
  <c r="L18" i="34"/>
  <c r="J18" i="34"/>
  <c r="H18" i="34"/>
  <c r="G18" i="34"/>
  <c r="E18" i="34"/>
  <c r="D18" i="34"/>
  <c r="B18" i="34"/>
  <c r="L17" i="34"/>
  <c r="J17" i="34"/>
  <c r="H17" i="34"/>
  <c r="G17" i="34"/>
  <c r="E17" i="34"/>
  <c r="D17" i="34"/>
  <c r="B17" i="34"/>
  <c r="L16" i="34"/>
  <c r="J16" i="34"/>
  <c r="H16" i="34"/>
  <c r="G16" i="34"/>
  <c r="E16" i="34"/>
  <c r="D16" i="34"/>
  <c r="B16" i="34"/>
  <c r="L15" i="34"/>
  <c r="J15" i="34"/>
  <c r="H15" i="34"/>
  <c r="G15" i="34"/>
  <c r="E15" i="34"/>
  <c r="D15" i="34"/>
  <c r="B15" i="34"/>
  <c r="L14" i="34"/>
  <c r="J14" i="34"/>
  <c r="H14" i="34"/>
  <c r="G14" i="34"/>
  <c r="E14" i="34"/>
  <c r="D14" i="34"/>
  <c r="B14" i="34"/>
  <c r="L13" i="34"/>
  <c r="J13" i="34"/>
  <c r="H13" i="34"/>
  <c r="G13" i="34"/>
  <c r="E13" i="34"/>
  <c r="D13" i="34"/>
  <c r="B13" i="34"/>
  <c r="L12" i="34"/>
  <c r="J12" i="34"/>
  <c r="H12" i="34"/>
  <c r="G12" i="34"/>
  <c r="E12" i="34"/>
  <c r="D12" i="34"/>
  <c r="B12" i="34"/>
  <c r="L11" i="34"/>
  <c r="J11" i="34"/>
  <c r="H11" i="34"/>
  <c r="G11" i="34"/>
  <c r="E11" i="34"/>
  <c r="D11" i="34"/>
  <c r="B11" i="34"/>
  <c r="L10" i="34"/>
  <c r="J10" i="34"/>
  <c r="H10" i="34"/>
  <c r="G10" i="34"/>
  <c r="E10" i="34"/>
  <c r="D10" i="34"/>
  <c r="B10" i="34"/>
  <c r="R43" i="21"/>
  <c r="P43" i="21"/>
  <c r="N43" i="21"/>
  <c r="M43" i="21"/>
  <c r="K43" i="21"/>
  <c r="J43" i="21"/>
  <c r="H43" i="21"/>
  <c r="G43" i="21"/>
  <c r="E43" i="21"/>
  <c r="D43" i="21"/>
  <c r="R42" i="21"/>
  <c r="P42" i="21"/>
  <c r="N42" i="21"/>
  <c r="M42" i="21"/>
  <c r="K42" i="21"/>
  <c r="J42" i="21"/>
  <c r="H42" i="21"/>
  <c r="G42" i="21"/>
  <c r="E42" i="21"/>
  <c r="D42" i="21"/>
  <c r="R41" i="21"/>
  <c r="P41" i="21"/>
  <c r="N41" i="21"/>
  <c r="M41" i="21"/>
  <c r="K41" i="21"/>
  <c r="J41" i="21"/>
  <c r="H41" i="21"/>
  <c r="G41" i="21"/>
  <c r="E41" i="21"/>
  <c r="D41" i="21"/>
  <c r="R40" i="21"/>
  <c r="P40" i="21"/>
  <c r="N40" i="21"/>
  <c r="M40" i="21"/>
  <c r="K40" i="21"/>
  <c r="J40" i="21"/>
  <c r="H40" i="21"/>
  <c r="G40" i="21"/>
  <c r="E40" i="21"/>
  <c r="D40" i="21"/>
  <c r="R39" i="21"/>
  <c r="P39" i="21"/>
  <c r="N39" i="21"/>
  <c r="M39" i="21"/>
  <c r="K39" i="21"/>
  <c r="J39" i="21"/>
  <c r="H39" i="21"/>
  <c r="G39" i="21"/>
  <c r="E39" i="21"/>
  <c r="D39" i="21"/>
  <c r="R36" i="21"/>
  <c r="P36" i="21"/>
  <c r="N36" i="21"/>
  <c r="M36" i="21"/>
  <c r="K36" i="21"/>
  <c r="J36" i="21"/>
  <c r="H36" i="21"/>
  <c r="G36" i="21"/>
  <c r="E36" i="21"/>
  <c r="D36" i="21"/>
  <c r="R35" i="21"/>
  <c r="P35" i="21"/>
  <c r="N35" i="21"/>
  <c r="M35" i="21"/>
  <c r="K35" i="21"/>
  <c r="J35" i="21"/>
  <c r="H35" i="21"/>
  <c r="G35" i="21"/>
  <c r="E35" i="21"/>
  <c r="D35" i="21"/>
  <c r="R32" i="21"/>
  <c r="P32" i="21"/>
  <c r="N32" i="21"/>
  <c r="M32" i="21"/>
  <c r="K32" i="21"/>
  <c r="J32" i="21"/>
  <c r="H32" i="21"/>
  <c r="G32" i="21"/>
  <c r="E32" i="21"/>
  <c r="D32" i="21"/>
  <c r="R31" i="21"/>
  <c r="P31" i="21"/>
  <c r="N31" i="21"/>
  <c r="M31" i="21"/>
  <c r="K31" i="21"/>
  <c r="J31" i="21"/>
  <c r="H31" i="21"/>
  <c r="G31" i="21"/>
  <c r="E31" i="21"/>
  <c r="D31" i="21"/>
  <c r="R30" i="21"/>
  <c r="P30" i="21"/>
  <c r="N30" i="21"/>
  <c r="M30" i="21"/>
  <c r="K30" i="21"/>
  <c r="J30" i="21"/>
  <c r="H30" i="21"/>
  <c r="G30" i="21"/>
  <c r="E30" i="21"/>
  <c r="D30" i="21"/>
  <c r="R29" i="21"/>
  <c r="P29" i="21"/>
  <c r="N29" i="21"/>
  <c r="M29" i="21"/>
  <c r="K29" i="21"/>
  <c r="J29" i="21"/>
  <c r="H29" i="21"/>
  <c r="G29" i="21"/>
  <c r="E29" i="21"/>
  <c r="D29" i="21"/>
  <c r="R28" i="21"/>
  <c r="P28" i="21"/>
  <c r="N28" i="21"/>
  <c r="M28" i="21"/>
  <c r="K28" i="21"/>
  <c r="J28" i="21"/>
  <c r="H28" i="21"/>
  <c r="G28" i="21"/>
  <c r="E28" i="21"/>
  <c r="D28" i="21"/>
  <c r="R27" i="21"/>
  <c r="P27" i="21"/>
  <c r="N27" i="21"/>
  <c r="M27" i="21"/>
  <c r="K27" i="21"/>
  <c r="J27" i="21"/>
  <c r="H27" i="21"/>
  <c r="G27" i="21"/>
  <c r="E27" i="21"/>
  <c r="D27" i="21"/>
  <c r="R26" i="21"/>
  <c r="P26" i="21"/>
  <c r="N26" i="21"/>
  <c r="M26" i="21"/>
  <c r="K26" i="21"/>
  <c r="J26" i="21"/>
  <c r="H26" i="21"/>
  <c r="G26" i="21"/>
  <c r="E26" i="21"/>
  <c r="D26" i="21"/>
  <c r="R25" i="21"/>
  <c r="P25" i="21"/>
  <c r="N25" i="21"/>
  <c r="M25" i="21"/>
  <c r="K25" i="21"/>
  <c r="J25" i="21"/>
  <c r="H25" i="21"/>
  <c r="G25" i="21"/>
  <c r="E25" i="21"/>
  <c r="D25" i="21"/>
  <c r="R24" i="21"/>
  <c r="P24" i="21"/>
  <c r="N24" i="21"/>
  <c r="M24" i="21"/>
  <c r="K24" i="21"/>
  <c r="J24" i="21"/>
  <c r="H24" i="21"/>
  <c r="G24" i="21"/>
  <c r="E24" i="21"/>
  <c r="D24" i="21"/>
  <c r="R21" i="21"/>
  <c r="P21" i="21"/>
  <c r="N21" i="21"/>
  <c r="M21" i="21"/>
  <c r="K21" i="21"/>
  <c r="J21" i="21"/>
  <c r="H21" i="21"/>
  <c r="G21" i="21"/>
  <c r="E21" i="21"/>
  <c r="D21" i="21"/>
  <c r="R20" i="21"/>
  <c r="P20" i="21"/>
  <c r="N20" i="21"/>
  <c r="M20" i="21"/>
  <c r="K20" i="21"/>
  <c r="J20" i="21"/>
  <c r="H20" i="21"/>
  <c r="G20" i="21"/>
  <c r="E20" i="21"/>
  <c r="D20" i="21"/>
  <c r="R19" i="21"/>
  <c r="P19" i="21"/>
  <c r="N19" i="21"/>
  <c r="M19" i="21"/>
  <c r="K19" i="21"/>
  <c r="J19" i="21"/>
  <c r="H19" i="21"/>
  <c r="G19" i="21"/>
  <c r="E19" i="21"/>
  <c r="D19" i="21"/>
  <c r="R18" i="21"/>
  <c r="P18" i="21"/>
  <c r="N18" i="21"/>
  <c r="M18" i="21"/>
  <c r="K18" i="21"/>
  <c r="J18" i="21"/>
  <c r="H18" i="21"/>
  <c r="G18" i="21"/>
  <c r="E18" i="21"/>
  <c r="D18" i="21"/>
  <c r="R17" i="21"/>
  <c r="P17" i="21"/>
  <c r="N17" i="21"/>
  <c r="M17" i="21"/>
  <c r="K17" i="21"/>
  <c r="J17" i="21"/>
  <c r="H17" i="21"/>
  <c r="G17" i="21"/>
  <c r="E17" i="21"/>
  <c r="D17" i="21"/>
  <c r="R14" i="21"/>
  <c r="P14" i="21"/>
  <c r="N14" i="21"/>
  <c r="M14" i="21"/>
  <c r="K14" i="21"/>
  <c r="J14" i="21"/>
  <c r="H14" i="21"/>
  <c r="G14" i="21"/>
  <c r="E14" i="21"/>
  <c r="D14" i="21"/>
  <c r="R13" i="21"/>
  <c r="P13" i="21"/>
  <c r="N13" i="21"/>
  <c r="M13" i="21"/>
  <c r="K13" i="21"/>
  <c r="J13" i="21"/>
  <c r="H13" i="21"/>
  <c r="G13" i="21"/>
  <c r="E13" i="21"/>
  <c r="D13" i="21"/>
  <c r="R12" i="21"/>
  <c r="P12" i="21"/>
  <c r="N12" i="21"/>
  <c r="M12" i="21"/>
  <c r="K12" i="21"/>
  <c r="J12" i="21"/>
  <c r="H12" i="21"/>
  <c r="G12" i="21"/>
  <c r="E12" i="21"/>
  <c r="D12" i="21"/>
  <c r="R11" i="21"/>
  <c r="P11" i="21"/>
  <c r="N11" i="21"/>
  <c r="M11" i="21"/>
  <c r="K11" i="21"/>
  <c r="J11" i="21"/>
  <c r="H11" i="21"/>
  <c r="G11" i="21"/>
  <c r="E11" i="21"/>
  <c r="D11" i="21"/>
  <c r="R7" i="21"/>
  <c r="L7" i="34" s="1"/>
  <c r="P7" i="21"/>
  <c r="J7" i="34" s="1"/>
  <c r="N7" i="21"/>
  <c r="M7" i="21"/>
  <c r="G7" i="34" s="1"/>
  <c r="K7" i="21"/>
  <c r="J7" i="21"/>
  <c r="D7" i="34" s="1"/>
  <c r="H7" i="21"/>
  <c r="G7" i="21"/>
  <c r="E7" i="21"/>
  <c r="D7" i="21"/>
  <c r="B11" i="21"/>
  <c r="B12" i="21"/>
  <c r="B13" i="21"/>
  <c r="B14" i="21"/>
  <c r="B17" i="21"/>
  <c r="B18" i="21"/>
  <c r="B19" i="21"/>
  <c r="B20" i="21"/>
  <c r="B21" i="21"/>
  <c r="B24" i="21"/>
  <c r="B25" i="21"/>
  <c r="B26" i="21"/>
  <c r="B27" i="21"/>
  <c r="B28" i="21"/>
  <c r="B29" i="21"/>
  <c r="B30" i="21"/>
  <c r="B31" i="21"/>
  <c r="B32" i="21"/>
  <c r="B35" i="21"/>
  <c r="B36" i="21"/>
  <c r="B39" i="21"/>
  <c r="B40" i="21"/>
  <c r="B41" i="21"/>
  <c r="B42" i="21"/>
  <c r="B43" i="21"/>
  <c r="B7" i="21"/>
  <c r="C19" i="21" l="1"/>
  <c r="C28" i="21"/>
  <c r="C36" i="21"/>
  <c r="C27" i="21"/>
  <c r="C18" i="21"/>
  <c r="C42" i="21"/>
  <c r="C32" i="21"/>
  <c r="C24" i="21"/>
  <c r="C14" i="21"/>
  <c r="C41" i="21"/>
  <c r="C31" i="21"/>
  <c r="C13" i="21"/>
  <c r="C30" i="21"/>
  <c r="C40" i="21"/>
  <c r="C21" i="21"/>
  <c r="C12" i="21"/>
  <c r="C39" i="21"/>
  <c r="C29" i="21"/>
  <c r="C20" i="21"/>
  <c r="Q7" i="21"/>
  <c r="K7" i="34" s="1"/>
  <c r="L25" i="21"/>
  <c r="L43" i="21"/>
  <c r="L17" i="21"/>
  <c r="L29" i="21"/>
  <c r="Q12" i="21"/>
  <c r="O12" i="21"/>
  <c r="O24" i="21"/>
  <c r="Q24" i="21"/>
  <c r="Q26" i="21"/>
  <c r="O26" i="21"/>
  <c r="O27" i="21"/>
  <c r="Q27" i="21"/>
  <c r="Q28" i="21"/>
  <c r="O28" i="21"/>
  <c r="Q29" i="21"/>
  <c r="O29" i="21"/>
  <c r="Q30" i="21"/>
  <c r="O30" i="21"/>
  <c r="Q31" i="21"/>
  <c r="O31" i="21"/>
  <c r="Q32" i="21"/>
  <c r="O32" i="21"/>
  <c r="O35" i="21"/>
  <c r="Q35" i="21"/>
  <c r="Q36" i="21"/>
  <c r="O36" i="21"/>
  <c r="O39" i="21"/>
  <c r="Q39" i="21"/>
  <c r="O40" i="21"/>
  <c r="Q40" i="21"/>
  <c r="Q41" i="21"/>
  <c r="O41" i="21"/>
  <c r="Q42" i="21"/>
  <c r="O42" i="21"/>
  <c r="O43" i="21"/>
  <c r="Q43" i="21"/>
  <c r="H7" i="34"/>
  <c r="I10" i="34" s="1"/>
  <c r="K10" i="34"/>
  <c r="K11" i="34"/>
  <c r="K12" i="34"/>
  <c r="K13" i="34"/>
  <c r="K14" i="34"/>
  <c r="K15" i="34"/>
  <c r="K16" i="34"/>
  <c r="K17" i="34"/>
  <c r="K18" i="34"/>
  <c r="K19" i="34"/>
  <c r="K20" i="34"/>
  <c r="K21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K36" i="34"/>
  <c r="K37" i="34"/>
  <c r="K38" i="34"/>
  <c r="K39" i="34"/>
  <c r="K40" i="34"/>
  <c r="K41" i="34"/>
  <c r="K42" i="34"/>
  <c r="K43" i="34"/>
  <c r="K44" i="34"/>
  <c r="K45" i="34"/>
  <c r="I45" i="34"/>
  <c r="K46" i="34"/>
  <c r="K47" i="34"/>
  <c r="K48" i="34"/>
  <c r="L14" i="21"/>
  <c r="L21" i="21"/>
  <c r="L27" i="21"/>
  <c r="L32" i="21"/>
  <c r="Q13" i="21"/>
  <c r="O13" i="21"/>
  <c r="L12" i="21"/>
  <c r="L19" i="21"/>
  <c r="L28" i="21"/>
  <c r="L31" i="21"/>
  <c r="L35" i="21"/>
  <c r="L41" i="21"/>
  <c r="E7" i="34"/>
  <c r="F11" i="34" s="1"/>
  <c r="Q14" i="21"/>
  <c r="O14" i="21"/>
  <c r="O18" i="21"/>
  <c r="Q18" i="21"/>
  <c r="O19" i="21"/>
  <c r="Q19" i="21"/>
  <c r="F13" i="21"/>
  <c r="F17" i="21"/>
  <c r="F26" i="21"/>
  <c r="F35" i="21"/>
  <c r="F39" i="21"/>
  <c r="F42" i="21"/>
  <c r="K10" i="21"/>
  <c r="L10" i="21" s="1"/>
  <c r="L11" i="21"/>
  <c r="L13" i="21"/>
  <c r="L18" i="21"/>
  <c r="L26" i="21"/>
  <c r="L40" i="21"/>
  <c r="C11" i="21"/>
  <c r="B10" i="21"/>
  <c r="C10" i="21" s="1"/>
  <c r="O11" i="21"/>
  <c r="N10" i="21"/>
  <c r="Q11" i="21"/>
  <c r="O17" i="21"/>
  <c r="Q17" i="21"/>
  <c r="O25" i="21"/>
  <c r="Q25" i="21"/>
  <c r="F11" i="21"/>
  <c r="E10" i="21"/>
  <c r="F10" i="21" s="1"/>
  <c r="F12" i="21"/>
  <c r="F14" i="21"/>
  <c r="F19" i="21"/>
  <c r="F21" i="21"/>
  <c r="F29" i="21"/>
  <c r="F30" i="21"/>
  <c r="F36" i="21"/>
  <c r="F40" i="21"/>
  <c r="F41" i="21"/>
  <c r="F43" i="21"/>
  <c r="C35" i="21"/>
  <c r="C26" i="21"/>
  <c r="C17" i="21"/>
  <c r="L20" i="21"/>
  <c r="L24" i="21"/>
  <c r="L30" i="21"/>
  <c r="L36" i="21"/>
  <c r="L39" i="21"/>
  <c r="L42" i="21"/>
  <c r="F31" i="34"/>
  <c r="Q20" i="21"/>
  <c r="O20" i="21"/>
  <c r="Q21" i="21"/>
  <c r="O21" i="21"/>
  <c r="F18" i="21"/>
  <c r="F20" i="21"/>
  <c r="F24" i="21"/>
  <c r="F25" i="21"/>
  <c r="F27" i="21"/>
  <c r="F28" i="21"/>
  <c r="F31" i="21"/>
  <c r="F32" i="21"/>
  <c r="C43" i="21"/>
  <c r="C25" i="21"/>
  <c r="I11" i="21"/>
  <c r="H10" i="21"/>
  <c r="I10" i="21" s="1"/>
  <c r="I12" i="21"/>
  <c r="I13" i="21"/>
  <c r="I14" i="21"/>
  <c r="I17" i="21"/>
  <c r="I18" i="21"/>
  <c r="I19" i="21"/>
  <c r="I20" i="21"/>
  <c r="I21" i="21"/>
  <c r="I24" i="21"/>
  <c r="I25" i="21"/>
  <c r="I26" i="21"/>
  <c r="I27" i="21"/>
  <c r="I28" i="21"/>
  <c r="I29" i="21"/>
  <c r="I30" i="21"/>
  <c r="I31" i="21"/>
  <c r="I32" i="21"/>
  <c r="I35" i="21"/>
  <c r="I36" i="21"/>
  <c r="I39" i="21"/>
  <c r="I40" i="21"/>
  <c r="I41" i="21"/>
  <c r="I42" i="21"/>
  <c r="I43" i="21"/>
  <c r="B7" i="34"/>
  <c r="C41" i="34" s="1"/>
  <c r="L44" i="33"/>
  <c r="J44" i="33"/>
  <c r="H44" i="33"/>
  <c r="F44" i="33"/>
  <c r="D44" i="33"/>
  <c r="L43" i="33"/>
  <c r="J43" i="33"/>
  <c r="H43" i="33"/>
  <c r="F43" i="33"/>
  <c r="D43" i="33"/>
  <c r="L42" i="33"/>
  <c r="J42" i="33"/>
  <c r="H42" i="33"/>
  <c r="F42" i="33"/>
  <c r="D42" i="33"/>
  <c r="L41" i="33"/>
  <c r="J41" i="33"/>
  <c r="H41" i="33"/>
  <c r="F41" i="33"/>
  <c r="D41" i="33"/>
  <c r="L40" i="33"/>
  <c r="J40" i="33"/>
  <c r="H40" i="33"/>
  <c r="F40" i="33"/>
  <c r="D40" i="33"/>
  <c r="L39" i="33"/>
  <c r="J39" i="33"/>
  <c r="H39" i="33"/>
  <c r="F39" i="33"/>
  <c r="D39" i="33"/>
  <c r="L38" i="33"/>
  <c r="J38" i="33"/>
  <c r="H38" i="33"/>
  <c r="F38" i="33"/>
  <c r="D38" i="33"/>
  <c r="L37" i="33"/>
  <c r="J37" i="33"/>
  <c r="H37" i="33"/>
  <c r="F37" i="33"/>
  <c r="D37" i="33"/>
  <c r="L36" i="33"/>
  <c r="J36" i="33"/>
  <c r="H36" i="33"/>
  <c r="F36" i="33"/>
  <c r="D36" i="33"/>
  <c r="L35" i="33"/>
  <c r="J35" i="33"/>
  <c r="H35" i="33"/>
  <c r="F35" i="33"/>
  <c r="D35" i="33"/>
  <c r="L34" i="33"/>
  <c r="J34" i="33"/>
  <c r="H34" i="33"/>
  <c r="F34" i="33"/>
  <c r="D34" i="33"/>
  <c r="L33" i="33"/>
  <c r="J33" i="33"/>
  <c r="H33" i="33"/>
  <c r="F33" i="33"/>
  <c r="D33" i="33"/>
  <c r="L32" i="33"/>
  <c r="J32" i="33"/>
  <c r="H32" i="33"/>
  <c r="F32" i="33"/>
  <c r="D32" i="33"/>
  <c r="L29" i="33"/>
  <c r="J29" i="33"/>
  <c r="H29" i="33"/>
  <c r="F29" i="33"/>
  <c r="D29" i="33"/>
  <c r="L28" i="33"/>
  <c r="J28" i="33"/>
  <c r="H28" i="33"/>
  <c r="F28" i="33"/>
  <c r="D28" i="33"/>
  <c r="L27" i="33"/>
  <c r="J27" i="33"/>
  <c r="H27" i="33"/>
  <c r="F27" i="33"/>
  <c r="D27" i="33"/>
  <c r="L26" i="33"/>
  <c r="J26" i="33"/>
  <c r="H26" i="33"/>
  <c r="F26" i="33"/>
  <c r="D26" i="33"/>
  <c r="L25" i="33"/>
  <c r="J25" i="33"/>
  <c r="H25" i="33"/>
  <c r="F25" i="33"/>
  <c r="D25" i="33"/>
  <c r="L22" i="33"/>
  <c r="J22" i="33"/>
  <c r="H22" i="33"/>
  <c r="F22" i="33"/>
  <c r="D22" i="33"/>
  <c r="L21" i="33"/>
  <c r="J21" i="33"/>
  <c r="H21" i="33"/>
  <c r="F21" i="33"/>
  <c r="D21" i="33"/>
  <c r="L20" i="33"/>
  <c r="J20" i="33"/>
  <c r="H20" i="33"/>
  <c r="F20" i="33"/>
  <c r="D20" i="33"/>
  <c r="L19" i="33"/>
  <c r="J19" i="33"/>
  <c r="H19" i="33"/>
  <c r="F19" i="33"/>
  <c r="D19" i="33"/>
  <c r="L18" i="33"/>
  <c r="J18" i="33"/>
  <c r="H18" i="33"/>
  <c r="F18" i="33"/>
  <c r="D18" i="33"/>
  <c r="L17" i="33"/>
  <c r="J17" i="33"/>
  <c r="H17" i="33"/>
  <c r="F17" i="33"/>
  <c r="D17" i="33"/>
  <c r="L14" i="33"/>
  <c r="J14" i="33"/>
  <c r="H14" i="33"/>
  <c r="F14" i="33"/>
  <c r="D14" i="33"/>
  <c r="L13" i="33"/>
  <c r="J13" i="33"/>
  <c r="H13" i="33"/>
  <c r="F13" i="33"/>
  <c r="D13" i="33"/>
  <c r="L12" i="33"/>
  <c r="J12" i="33"/>
  <c r="H12" i="33"/>
  <c r="F12" i="33"/>
  <c r="D12" i="33"/>
  <c r="L11" i="33"/>
  <c r="J11" i="33"/>
  <c r="H11" i="33"/>
  <c r="F11" i="33"/>
  <c r="D11" i="33"/>
  <c r="L7" i="33"/>
  <c r="J7" i="33"/>
  <c r="H7" i="33"/>
  <c r="F7" i="33"/>
  <c r="D7" i="33"/>
  <c r="B11" i="33"/>
  <c r="B12" i="33"/>
  <c r="B13" i="33"/>
  <c r="B14" i="33"/>
  <c r="B17" i="33"/>
  <c r="B18" i="33"/>
  <c r="B19" i="33"/>
  <c r="B20" i="33"/>
  <c r="B21" i="33"/>
  <c r="B22" i="33"/>
  <c r="B25" i="33"/>
  <c r="B26" i="33"/>
  <c r="B27" i="33"/>
  <c r="B28" i="33"/>
  <c r="B29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7" i="33"/>
  <c r="I7" i="21" l="1"/>
  <c r="C7" i="34" s="1"/>
  <c r="F44" i="34"/>
  <c r="E22" i="33"/>
  <c r="I15" i="34"/>
  <c r="C38" i="33"/>
  <c r="G17" i="33"/>
  <c r="F21" i="34"/>
  <c r="E13" i="33"/>
  <c r="G26" i="33"/>
  <c r="F12" i="34"/>
  <c r="F43" i="34"/>
  <c r="I36" i="34"/>
  <c r="F17" i="34"/>
  <c r="F46" i="34"/>
  <c r="F37" i="34"/>
  <c r="I25" i="34"/>
  <c r="F41" i="34"/>
  <c r="C20" i="33"/>
  <c r="E32" i="33"/>
  <c r="G35" i="33"/>
  <c r="E40" i="33"/>
  <c r="C29" i="33"/>
  <c r="G20" i="33"/>
  <c r="F40" i="34"/>
  <c r="G43" i="33"/>
  <c r="I40" i="34"/>
  <c r="I29" i="34"/>
  <c r="G13" i="33"/>
  <c r="G22" i="33"/>
  <c r="C44" i="34"/>
  <c r="I44" i="34"/>
  <c r="I33" i="34"/>
  <c r="C25" i="34"/>
  <c r="I48" i="34"/>
  <c r="I39" i="34"/>
  <c r="I23" i="34"/>
  <c r="I19" i="34"/>
  <c r="I43" i="34"/>
  <c r="I27" i="34"/>
  <c r="I47" i="34"/>
  <c r="I31" i="34"/>
  <c r="I22" i="34"/>
  <c r="I17" i="34"/>
  <c r="I11" i="34"/>
  <c r="G12" i="33"/>
  <c r="G21" i="33"/>
  <c r="C7" i="21"/>
  <c r="G18" i="33"/>
  <c r="G27" i="33"/>
  <c r="G36" i="33"/>
  <c r="G44" i="33"/>
  <c r="I26" i="34"/>
  <c r="G39" i="33"/>
  <c r="G14" i="33"/>
  <c r="I41" i="34"/>
  <c r="I37" i="34"/>
  <c r="I30" i="34"/>
  <c r="I21" i="34"/>
  <c r="C33" i="34"/>
  <c r="F13" i="34"/>
  <c r="F47" i="34"/>
  <c r="F24" i="34"/>
  <c r="I18" i="34"/>
  <c r="F42" i="34"/>
  <c r="C25" i="33"/>
  <c r="E18" i="33"/>
  <c r="E27" i="33"/>
  <c r="E36" i="33"/>
  <c r="E44" i="33"/>
  <c r="C33" i="33"/>
  <c r="E33" i="33"/>
  <c r="E41" i="33"/>
  <c r="C34" i="33"/>
  <c r="C41" i="33"/>
  <c r="C32" i="33"/>
  <c r="C13" i="33"/>
  <c r="E20" i="33"/>
  <c r="E29" i="33"/>
  <c r="G33" i="33"/>
  <c r="E38" i="33"/>
  <c r="G41" i="33"/>
  <c r="F38" i="34"/>
  <c r="F14" i="34"/>
  <c r="C42" i="33"/>
  <c r="C14" i="33"/>
  <c r="E14" i="33"/>
  <c r="C40" i="33"/>
  <c r="C22" i="33"/>
  <c r="C39" i="33"/>
  <c r="C21" i="33"/>
  <c r="C12" i="33"/>
  <c r="E17" i="33"/>
  <c r="E26" i="33"/>
  <c r="G29" i="33"/>
  <c r="E35" i="33"/>
  <c r="G38" i="33"/>
  <c r="E43" i="33"/>
  <c r="F33" i="34"/>
  <c r="M32" i="33"/>
  <c r="P32" i="33"/>
  <c r="O37" i="33"/>
  <c r="K37" i="33"/>
  <c r="M7" i="33"/>
  <c r="P7" i="33"/>
  <c r="K25" i="33"/>
  <c r="O25" i="33"/>
  <c r="O34" i="33"/>
  <c r="K34" i="33"/>
  <c r="P37" i="33"/>
  <c r="M37" i="33"/>
  <c r="E11" i="33"/>
  <c r="D10" i="33"/>
  <c r="E10" i="33" s="1"/>
  <c r="O12" i="33"/>
  <c r="K12" i="33"/>
  <c r="I18" i="33"/>
  <c r="N18" i="33"/>
  <c r="K21" i="33"/>
  <c r="O21" i="33"/>
  <c r="M25" i="33"/>
  <c r="P25" i="33"/>
  <c r="I27" i="33"/>
  <c r="N27" i="33"/>
  <c r="M34" i="33"/>
  <c r="P34" i="33"/>
  <c r="N36" i="33"/>
  <c r="I36" i="33"/>
  <c r="O39" i="33"/>
  <c r="K39" i="33"/>
  <c r="M42" i="33"/>
  <c r="P42" i="33"/>
  <c r="I44" i="33"/>
  <c r="N44" i="33"/>
  <c r="C42" i="34"/>
  <c r="C31" i="34"/>
  <c r="C23" i="34"/>
  <c r="C15" i="34"/>
  <c r="F15" i="34"/>
  <c r="I14" i="34"/>
  <c r="F39" i="34"/>
  <c r="I14" i="33"/>
  <c r="N14" i="33"/>
  <c r="P21" i="33"/>
  <c r="M21" i="33"/>
  <c r="O27" i="33"/>
  <c r="K27" i="33"/>
  <c r="I33" i="33"/>
  <c r="N33" i="33"/>
  <c r="M39" i="33"/>
  <c r="P39" i="33"/>
  <c r="N41" i="33"/>
  <c r="I41" i="33"/>
  <c r="O44" i="33"/>
  <c r="K44" i="33"/>
  <c r="C40" i="34"/>
  <c r="C30" i="34"/>
  <c r="C22" i="34"/>
  <c r="C14" i="34"/>
  <c r="F45" i="34"/>
  <c r="F10" i="34"/>
  <c r="F30" i="34"/>
  <c r="M28" i="33"/>
  <c r="P28" i="33"/>
  <c r="C32" i="34"/>
  <c r="C39" i="34"/>
  <c r="I13" i="34"/>
  <c r="F23" i="34"/>
  <c r="F28" i="34"/>
  <c r="O28" i="33"/>
  <c r="K28" i="33"/>
  <c r="N34" i="33"/>
  <c r="I34" i="33"/>
  <c r="P40" i="33"/>
  <c r="M40" i="33"/>
  <c r="N21" i="33"/>
  <c r="I21" i="33"/>
  <c r="I39" i="33"/>
  <c r="N39" i="33"/>
  <c r="C16" i="34"/>
  <c r="N11" i="33"/>
  <c r="H10" i="33"/>
  <c r="I11" i="33"/>
  <c r="M36" i="33"/>
  <c r="P36" i="33"/>
  <c r="K41" i="33"/>
  <c r="O41" i="33"/>
  <c r="C21" i="34"/>
  <c r="C19" i="33"/>
  <c r="M14" i="33"/>
  <c r="P14" i="33"/>
  <c r="E19" i="33"/>
  <c r="I26" i="33"/>
  <c r="N26" i="33"/>
  <c r="E28" i="33"/>
  <c r="K29" i="33"/>
  <c r="O29" i="33"/>
  <c r="G32" i="33"/>
  <c r="M33" i="33"/>
  <c r="P33" i="33"/>
  <c r="I35" i="33"/>
  <c r="N35" i="33"/>
  <c r="E37" i="33"/>
  <c r="O38" i="33"/>
  <c r="K38" i="33"/>
  <c r="G40" i="33"/>
  <c r="P41" i="33"/>
  <c r="M41" i="33"/>
  <c r="N43" i="33"/>
  <c r="I43" i="33"/>
  <c r="C47" i="34"/>
  <c r="C38" i="34"/>
  <c r="C28" i="34"/>
  <c r="C20" i="34"/>
  <c r="C12" i="34"/>
  <c r="F27" i="34"/>
  <c r="O10" i="21"/>
  <c r="O7" i="21" s="1"/>
  <c r="I7" i="34" s="1"/>
  <c r="Q10" i="21"/>
  <c r="F32" i="34"/>
  <c r="F36" i="34"/>
  <c r="F18" i="34"/>
  <c r="F16" i="34"/>
  <c r="M13" i="33"/>
  <c r="P13" i="33"/>
  <c r="M22" i="33"/>
  <c r="P22" i="33"/>
  <c r="I42" i="33"/>
  <c r="N42" i="33"/>
  <c r="C17" i="34"/>
  <c r="N12" i="33"/>
  <c r="I12" i="33"/>
  <c r="M19" i="33"/>
  <c r="P19" i="33"/>
  <c r="C24" i="34"/>
  <c r="P12" i="33"/>
  <c r="M12" i="33"/>
  <c r="K36" i="33"/>
  <c r="O36" i="33"/>
  <c r="K14" i="33"/>
  <c r="O14" i="33"/>
  <c r="M18" i="33"/>
  <c r="P18" i="33"/>
  <c r="N29" i="33"/>
  <c r="I29" i="33"/>
  <c r="K33" i="33"/>
  <c r="O33" i="33"/>
  <c r="N38" i="33"/>
  <c r="I38" i="33"/>
  <c r="M44" i="33"/>
  <c r="P44" i="33"/>
  <c r="C29" i="34"/>
  <c r="C28" i="33"/>
  <c r="K20" i="33"/>
  <c r="O20" i="33"/>
  <c r="C44" i="33"/>
  <c r="C36" i="33"/>
  <c r="C27" i="33"/>
  <c r="C18" i="33"/>
  <c r="G7" i="33"/>
  <c r="P11" i="33"/>
  <c r="L10" i="33"/>
  <c r="M11" i="33"/>
  <c r="I13" i="33"/>
  <c r="N13" i="33"/>
  <c r="K17" i="33"/>
  <c r="O17" i="33"/>
  <c r="G19" i="33"/>
  <c r="P20" i="33"/>
  <c r="M20" i="33"/>
  <c r="I22" i="33"/>
  <c r="N22" i="33"/>
  <c r="E25" i="33"/>
  <c r="O26" i="33"/>
  <c r="K26" i="33"/>
  <c r="G28" i="33"/>
  <c r="P29" i="33"/>
  <c r="M29" i="33"/>
  <c r="I32" i="33"/>
  <c r="N32" i="33"/>
  <c r="E34" i="33"/>
  <c r="O35" i="33"/>
  <c r="K35" i="33"/>
  <c r="G37" i="33"/>
  <c r="P38" i="33"/>
  <c r="M38" i="33"/>
  <c r="I40" i="33"/>
  <c r="N40" i="33"/>
  <c r="E42" i="33"/>
  <c r="O43" i="33"/>
  <c r="K43" i="33"/>
  <c r="C46" i="34"/>
  <c r="C37" i="34"/>
  <c r="C27" i="34"/>
  <c r="C19" i="34"/>
  <c r="C11" i="34"/>
  <c r="F22" i="34"/>
  <c r="F7" i="21"/>
  <c r="F26" i="34"/>
  <c r="L7" i="21"/>
  <c r="F7" i="34" s="1"/>
  <c r="F29" i="34"/>
  <c r="I46" i="34"/>
  <c r="I42" i="34"/>
  <c r="I32" i="34"/>
  <c r="I28" i="34"/>
  <c r="I24" i="34"/>
  <c r="I20" i="34"/>
  <c r="I16" i="34"/>
  <c r="I12" i="34"/>
  <c r="O7" i="33"/>
  <c r="K7" i="33"/>
  <c r="O19" i="33"/>
  <c r="K19" i="33"/>
  <c r="I25" i="33"/>
  <c r="N25" i="33"/>
  <c r="O42" i="33"/>
  <c r="K42" i="33"/>
  <c r="C43" i="34"/>
  <c r="F10" i="33"/>
  <c r="G10" i="33" s="1"/>
  <c r="G11" i="33"/>
  <c r="K18" i="33"/>
  <c r="O18" i="33"/>
  <c r="B10" i="33"/>
  <c r="C10" i="33" s="1"/>
  <c r="C11" i="33"/>
  <c r="N20" i="33"/>
  <c r="I20" i="33"/>
  <c r="M27" i="33"/>
  <c r="P27" i="33"/>
  <c r="C13" i="34"/>
  <c r="C37" i="33"/>
  <c r="E7" i="33"/>
  <c r="O11" i="33"/>
  <c r="J10" i="33"/>
  <c r="K11" i="33"/>
  <c r="I17" i="33"/>
  <c r="N17" i="33"/>
  <c r="C43" i="33"/>
  <c r="C35" i="33"/>
  <c r="C26" i="33"/>
  <c r="C17" i="33"/>
  <c r="N7" i="33"/>
  <c r="E12" i="33"/>
  <c r="K13" i="33"/>
  <c r="O13" i="33"/>
  <c r="M17" i="33"/>
  <c r="P17" i="33"/>
  <c r="I19" i="33"/>
  <c r="N19" i="33"/>
  <c r="E21" i="33"/>
  <c r="K22" i="33"/>
  <c r="O22" i="33"/>
  <c r="G25" i="33"/>
  <c r="M26" i="33"/>
  <c r="P26" i="33"/>
  <c r="N28" i="33"/>
  <c r="I28" i="33"/>
  <c r="O32" i="33"/>
  <c r="K32" i="33"/>
  <c r="G34" i="33"/>
  <c r="M35" i="33"/>
  <c r="P35" i="33"/>
  <c r="N37" i="33"/>
  <c r="I37" i="33"/>
  <c r="E39" i="33"/>
  <c r="O40" i="33"/>
  <c r="K40" i="33"/>
  <c r="G42" i="33"/>
  <c r="P43" i="33"/>
  <c r="M43" i="33"/>
  <c r="C45" i="34"/>
  <c r="C36" i="34"/>
  <c r="C26" i="34"/>
  <c r="C18" i="34"/>
  <c r="C10" i="34"/>
  <c r="F19" i="34"/>
  <c r="F20" i="34"/>
  <c r="F25" i="34"/>
  <c r="I38" i="34"/>
  <c r="F48" i="34"/>
  <c r="N108" i="5"/>
  <c r="L108" i="5"/>
  <c r="J108" i="5"/>
  <c r="H108" i="5"/>
  <c r="N107" i="5"/>
  <c r="L107" i="5"/>
  <c r="J107" i="5"/>
  <c r="H107" i="5"/>
  <c r="N106" i="5"/>
  <c r="L106" i="5"/>
  <c r="J106" i="5"/>
  <c r="H106" i="5"/>
  <c r="N105" i="5"/>
  <c r="L105" i="5"/>
  <c r="J105" i="5"/>
  <c r="H105" i="5"/>
  <c r="N104" i="5"/>
  <c r="L104" i="5"/>
  <c r="J104" i="5"/>
  <c r="H104" i="5"/>
  <c r="N103" i="5"/>
  <c r="L103" i="5"/>
  <c r="J103" i="5"/>
  <c r="H103" i="5"/>
  <c r="N102" i="5"/>
  <c r="L102" i="5"/>
  <c r="J102" i="5"/>
  <c r="H102" i="5"/>
  <c r="N101" i="5"/>
  <c r="L101" i="5"/>
  <c r="J101" i="5"/>
  <c r="H101" i="5"/>
  <c r="N100" i="5"/>
  <c r="L100" i="5"/>
  <c r="J100" i="5"/>
  <c r="H100" i="5"/>
  <c r="N99" i="5"/>
  <c r="L99" i="5"/>
  <c r="J99" i="5"/>
  <c r="H99" i="5"/>
  <c r="N98" i="5"/>
  <c r="L98" i="5"/>
  <c r="J98" i="5"/>
  <c r="H98" i="5"/>
  <c r="N97" i="5"/>
  <c r="L97" i="5"/>
  <c r="J97" i="5"/>
  <c r="H97" i="5"/>
  <c r="N94" i="5"/>
  <c r="L94" i="5"/>
  <c r="J94" i="5"/>
  <c r="H94" i="5"/>
  <c r="N93" i="5"/>
  <c r="L93" i="5"/>
  <c r="J93" i="5"/>
  <c r="H93" i="5"/>
  <c r="N92" i="5"/>
  <c r="L92" i="5"/>
  <c r="J92" i="5"/>
  <c r="H92" i="5"/>
  <c r="N91" i="5"/>
  <c r="L91" i="5"/>
  <c r="J91" i="5"/>
  <c r="H91" i="5"/>
  <c r="N90" i="5"/>
  <c r="L90" i="5"/>
  <c r="J90" i="5"/>
  <c r="H90" i="5"/>
  <c r="N89" i="5"/>
  <c r="L89" i="5"/>
  <c r="J89" i="5"/>
  <c r="H89" i="5"/>
  <c r="N88" i="5"/>
  <c r="L88" i="5"/>
  <c r="J88" i="5"/>
  <c r="H88" i="5"/>
  <c r="N87" i="5"/>
  <c r="L87" i="5"/>
  <c r="J87" i="5"/>
  <c r="H87" i="5"/>
  <c r="N86" i="5"/>
  <c r="L86" i="5"/>
  <c r="J86" i="5"/>
  <c r="H86" i="5"/>
  <c r="N85" i="5"/>
  <c r="L85" i="5"/>
  <c r="J85" i="5"/>
  <c r="H85" i="5"/>
  <c r="N84" i="5"/>
  <c r="L84" i="5"/>
  <c r="J84" i="5"/>
  <c r="H84" i="5"/>
  <c r="N83" i="5"/>
  <c r="L83" i="5"/>
  <c r="J83" i="5"/>
  <c r="H83" i="5"/>
  <c r="N82" i="5"/>
  <c r="L82" i="5"/>
  <c r="J82" i="5"/>
  <c r="H82" i="5"/>
  <c r="N81" i="5"/>
  <c r="L81" i="5"/>
  <c r="J81" i="5"/>
  <c r="H81" i="5"/>
  <c r="N80" i="5"/>
  <c r="L80" i="5"/>
  <c r="J80" i="5"/>
  <c r="H80" i="5"/>
  <c r="N79" i="5"/>
  <c r="L79" i="5"/>
  <c r="J79" i="5"/>
  <c r="H79" i="5"/>
  <c r="N78" i="5"/>
  <c r="L78" i="5"/>
  <c r="J78" i="5"/>
  <c r="H78" i="5"/>
  <c r="N77" i="5"/>
  <c r="L77" i="5"/>
  <c r="J77" i="5"/>
  <c r="H77" i="5"/>
  <c r="N76" i="5"/>
  <c r="L76" i="5"/>
  <c r="J76" i="5"/>
  <c r="H76" i="5"/>
  <c r="N75" i="5"/>
  <c r="L75" i="5"/>
  <c r="J75" i="5"/>
  <c r="H75" i="5"/>
  <c r="N74" i="5"/>
  <c r="L74" i="5"/>
  <c r="J74" i="5"/>
  <c r="H74" i="5"/>
  <c r="N73" i="5"/>
  <c r="L73" i="5"/>
  <c r="J73" i="5"/>
  <c r="H73" i="5"/>
  <c r="N72" i="5"/>
  <c r="L72" i="5"/>
  <c r="J72" i="5"/>
  <c r="H72" i="5"/>
  <c r="N53" i="5"/>
  <c r="L53" i="5"/>
  <c r="J53" i="5"/>
  <c r="H53" i="5"/>
  <c r="N52" i="5"/>
  <c r="L52" i="5"/>
  <c r="J52" i="5"/>
  <c r="H52" i="5"/>
  <c r="N51" i="5"/>
  <c r="L51" i="5"/>
  <c r="J51" i="5"/>
  <c r="H51" i="5"/>
  <c r="N50" i="5"/>
  <c r="L50" i="5"/>
  <c r="J50" i="5"/>
  <c r="H50" i="5"/>
  <c r="N47" i="5"/>
  <c r="L47" i="5"/>
  <c r="J47" i="5"/>
  <c r="H47" i="5"/>
  <c r="N46" i="5"/>
  <c r="L46" i="5"/>
  <c r="J46" i="5"/>
  <c r="H46" i="5"/>
  <c r="N45" i="5"/>
  <c r="L45" i="5"/>
  <c r="J45" i="5"/>
  <c r="H45" i="5"/>
  <c r="N44" i="5"/>
  <c r="L44" i="5"/>
  <c r="J44" i="5"/>
  <c r="H44" i="5"/>
  <c r="N43" i="5"/>
  <c r="L43" i="5"/>
  <c r="J43" i="5"/>
  <c r="H43" i="5"/>
  <c r="N42" i="5"/>
  <c r="L42" i="5"/>
  <c r="J42" i="5"/>
  <c r="H42" i="5"/>
  <c r="N41" i="5"/>
  <c r="L41" i="5"/>
  <c r="J41" i="5"/>
  <c r="H41" i="5"/>
  <c r="N39" i="5"/>
  <c r="L39" i="5"/>
  <c r="J39" i="5"/>
  <c r="H39" i="5"/>
  <c r="N37" i="5"/>
  <c r="L37" i="5"/>
  <c r="J37" i="5"/>
  <c r="H37" i="5"/>
  <c r="N36" i="5"/>
  <c r="L36" i="5"/>
  <c r="J36" i="5"/>
  <c r="H36" i="5"/>
  <c r="N33" i="5"/>
  <c r="L33" i="5"/>
  <c r="J33" i="5"/>
  <c r="H33" i="5"/>
  <c r="N32" i="5"/>
  <c r="L32" i="5"/>
  <c r="J32" i="5"/>
  <c r="H32" i="5"/>
  <c r="N31" i="5"/>
  <c r="L31" i="5"/>
  <c r="J31" i="5"/>
  <c r="H31" i="5"/>
  <c r="N30" i="5"/>
  <c r="L30" i="5"/>
  <c r="J30" i="5"/>
  <c r="H30" i="5"/>
  <c r="N29" i="5"/>
  <c r="L29" i="5"/>
  <c r="J29" i="5"/>
  <c r="H29" i="5"/>
  <c r="N28" i="5"/>
  <c r="L28" i="5"/>
  <c r="J28" i="5"/>
  <c r="H28" i="5"/>
  <c r="N27" i="5"/>
  <c r="L27" i="5"/>
  <c r="J27" i="5"/>
  <c r="H27" i="5"/>
  <c r="N26" i="5"/>
  <c r="L26" i="5"/>
  <c r="J26" i="5"/>
  <c r="H26" i="5"/>
  <c r="N25" i="5"/>
  <c r="L25" i="5"/>
  <c r="J25" i="5"/>
  <c r="H25" i="5"/>
  <c r="N22" i="5"/>
  <c r="L22" i="5"/>
  <c r="J22" i="5"/>
  <c r="H22" i="5"/>
  <c r="N21" i="5"/>
  <c r="L21" i="5"/>
  <c r="J21" i="5"/>
  <c r="H21" i="5"/>
  <c r="N20" i="5"/>
  <c r="L20" i="5"/>
  <c r="J20" i="5"/>
  <c r="H20" i="5"/>
  <c r="N19" i="5"/>
  <c r="L19" i="5"/>
  <c r="J19" i="5"/>
  <c r="H19" i="5"/>
  <c r="N18" i="5"/>
  <c r="L18" i="5"/>
  <c r="J18" i="5"/>
  <c r="H18" i="5"/>
  <c r="N15" i="5"/>
  <c r="L15" i="5"/>
  <c r="J15" i="5"/>
  <c r="H15" i="5"/>
  <c r="N14" i="5"/>
  <c r="L14" i="5"/>
  <c r="J14" i="5"/>
  <c r="H14" i="5"/>
  <c r="N13" i="5"/>
  <c r="L13" i="5"/>
  <c r="J13" i="5"/>
  <c r="H13" i="5"/>
  <c r="N12" i="5"/>
  <c r="L12" i="5"/>
  <c r="J12" i="5"/>
  <c r="H12" i="5"/>
  <c r="N8" i="5"/>
  <c r="L8" i="5"/>
  <c r="J8" i="5"/>
  <c r="H8" i="5"/>
  <c r="D108" i="5"/>
  <c r="D92" i="5"/>
  <c r="D93" i="5"/>
  <c r="D94" i="5"/>
  <c r="D97" i="5"/>
  <c r="D98" i="5"/>
  <c r="D99" i="5"/>
  <c r="D100" i="5"/>
  <c r="D101" i="5"/>
  <c r="D102" i="5"/>
  <c r="D103" i="5"/>
  <c r="D104" i="5"/>
  <c r="D105" i="5"/>
  <c r="D106" i="5"/>
  <c r="D107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53" i="5"/>
  <c r="D52" i="5"/>
  <c r="D51" i="5"/>
  <c r="D50" i="5"/>
  <c r="D47" i="5"/>
  <c r="D46" i="5"/>
  <c r="D45" i="5"/>
  <c r="D44" i="5"/>
  <c r="D43" i="5"/>
  <c r="D42" i="5"/>
  <c r="D41" i="5"/>
  <c r="D39" i="5"/>
  <c r="D37" i="5"/>
  <c r="D36" i="5"/>
  <c r="D33" i="5"/>
  <c r="D32" i="5"/>
  <c r="D31" i="5"/>
  <c r="D30" i="5"/>
  <c r="D29" i="5"/>
  <c r="D28" i="5"/>
  <c r="D27" i="5"/>
  <c r="D26" i="5"/>
  <c r="D25" i="5"/>
  <c r="D22" i="5"/>
  <c r="D21" i="5"/>
  <c r="D20" i="5"/>
  <c r="D19" i="5"/>
  <c r="D18" i="5"/>
  <c r="D15" i="5"/>
  <c r="D14" i="5"/>
  <c r="D13" i="5"/>
  <c r="D12" i="5"/>
  <c r="D8" i="5"/>
  <c r="D69" i="5" s="1"/>
  <c r="N109" i="24"/>
  <c r="L109" i="24"/>
  <c r="J109" i="24"/>
  <c r="H109" i="24"/>
  <c r="F109" i="24"/>
  <c r="N108" i="24"/>
  <c r="L108" i="24"/>
  <c r="J108" i="24"/>
  <c r="H108" i="24"/>
  <c r="F108" i="24"/>
  <c r="N107" i="24"/>
  <c r="L107" i="24"/>
  <c r="J107" i="24"/>
  <c r="H107" i="24"/>
  <c r="F107" i="24"/>
  <c r="N106" i="24"/>
  <c r="L106" i="24"/>
  <c r="J106" i="24"/>
  <c r="H106" i="24"/>
  <c r="F106" i="24"/>
  <c r="N105" i="24"/>
  <c r="L105" i="24"/>
  <c r="J105" i="24"/>
  <c r="H105" i="24"/>
  <c r="F105" i="24"/>
  <c r="N104" i="24"/>
  <c r="L104" i="24"/>
  <c r="J104" i="24"/>
  <c r="H104" i="24"/>
  <c r="F104" i="24"/>
  <c r="N103" i="24"/>
  <c r="L103" i="24"/>
  <c r="J103" i="24"/>
  <c r="H103" i="24"/>
  <c r="F103" i="24"/>
  <c r="N102" i="24"/>
  <c r="L102" i="24"/>
  <c r="J102" i="24"/>
  <c r="H102" i="24"/>
  <c r="F102" i="24"/>
  <c r="N101" i="24"/>
  <c r="L101" i="24"/>
  <c r="J101" i="24"/>
  <c r="H101" i="24"/>
  <c r="F101" i="24"/>
  <c r="N100" i="24"/>
  <c r="L100" i="24"/>
  <c r="J100" i="24"/>
  <c r="H100" i="24"/>
  <c r="F100" i="24"/>
  <c r="N99" i="24"/>
  <c r="L99" i="24"/>
  <c r="J99" i="24"/>
  <c r="H99" i="24"/>
  <c r="F99" i="24"/>
  <c r="N98" i="24"/>
  <c r="L98" i="24"/>
  <c r="J98" i="24"/>
  <c r="H98" i="24"/>
  <c r="F98" i="24"/>
  <c r="N94" i="24"/>
  <c r="L94" i="24"/>
  <c r="J94" i="24"/>
  <c r="H94" i="24"/>
  <c r="F94" i="24"/>
  <c r="N93" i="24"/>
  <c r="L93" i="24"/>
  <c r="J93" i="24"/>
  <c r="H93" i="24"/>
  <c r="F93" i="24"/>
  <c r="N92" i="24"/>
  <c r="L92" i="24"/>
  <c r="J92" i="24"/>
  <c r="H92" i="24"/>
  <c r="F92" i="24"/>
  <c r="N91" i="24"/>
  <c r="L91" i="24"/>
  <c r="J91" i="24"/>
  <c r="H91" i="24"/>
  <c r="F91" i="24"/>
  <c r="N90" i="24"/>
  <c r="L90" i="24"/>
  <c r="J90" i="24"/>
  <c r="H90" i="24"/>
  <c r="F90" i="24"/>
  <c r="N89" i="24"/>
  <c r="L89" i="24"/>
  <c r="J89" i="24"/>
  <c r="H89" i="24"/>
  <c r="F89" i="24"/>
  <c r="N88" i="24"/>
  <c r="L88" i="24"/>
  <c r="J88" i="24"/>
  <c r="H88" i="24"/>
  <c r="F88" i="24"/>
  <c r="N87" i="24"/>
  <c r="L87" i="24"/>
  <c r="J87" i="24"/>
  <c r="H87" i="24"/>
  <c r="F87" i="24"/>
  <c r="N86" i="24"/>
  <c r="L86" i="24"/>
  <c r="J86" i="24"/>
  <c r="H86" i="24"/>
  <c r="F86" i="24"/>
  <c r="N85" i="24"/>
  <c r="P85" i="5" s="1"/>
  <c r="L85" i="24"/>
  <c r="J85" i="24"/>
  <c r="H85" i="24"/>
  <c r="F85" i="24"/>
  <c r="N84" i="24"/>
  <c r="L84" i="24"/>
  <c r="J84" i="24"/>
  <c r="H84" i="24"/>
  <c r="F84" i="24"/>
  <c r="N83" i="24"/>
  <c r="L83" i="24"/>
  <c r="J83" i="24"/>
  <c r="H83" i="24"/>
  <c r="F83" i="24"/>
  <c r="N82" i="24"/>
  <c r="L82" i="24"/>
  <c r="J82" i="24"/>
  <c r="H82" i="24"/>
  <c r="F82" i="24"/>
  <c r="N81" i="24"/>
  <c r="L81" i="24"/>
  <c r="J81" i="24"/>
  <c r="H81" i="24"/>
  <c r="F81" i="24"/>
  <c r="N80" i="24"/>
  <c r="L80" i="24"/>
  <c r="J80" i="24"/>
  <c r="H80" i="24"/>
  <c r="F80" i="24"/>
  <c r="N79" i="24"/>
  <c r="L79" i="24"/>
  <c r="J79" i="24"/>
  <c r="H79" i="24"/>
  <c r="F79" i="24"/>
  <c r="N78" i="24"/>
  <c r="L78" i="24"/>
  <c r="J78" i="24"/>
  <c r="H78" i="24"/>
  <c r="F78" i="24"/>
  <c r="N77" i="24"/>
  <c r="L77" i="24"/>
  <c r="J77" i="24"/>
  <c r="H77" i="24"/>
  <c r="F77" i="24"/>
  <c r="N76" i="24"/>
  <c r="L76" i="24"/>
  <c r="J76" i="24"/>
  <c r="H76" i="24"/>
  <c r="F76" i="24"/>
  <c r="N75" i="24"/>
  <c r="L75" i="24"/>
  <c r="J75" i="24"/>
  <c r="H75" i="24"/>
  <c r="F75" i="24"/>
  <c r="N74" i="24"/>
  <c r="L74" i="24"/>
  <c r="J74" i="24"/>
  <c r="H74" i="24"/>
  <c r="F74" i="24"/>
  <c r="N73" i="24"/>
  <c r="L73" i="24"/>
  <c r="J73" i="24"/>
  <c r="H73" i="24"/>
  <c r="F73" i="24"/>
  <c r="N72" i="24"/>
  <c r="L72" i="24"/>
  <c r="J72" i="24"/>
  <c r="H72" i="24"/>
  <c r="F72" i="24"/>
  <c r="N53" i="24"/>
  <c r="L53" i="24"/>
  <c r="J53" i="24"/>
  <c r="H53" i="24"/>
  <c r="F53" i="24"/>
  <c r="N52" i="24"/>
  <c r="L52" i="24"/>
  <c r="J52" i="24"/>
  <c r="H52" i="24"/>
  <c r="F52" i="24"/>
  <c r="N51" i="24"/>
  <c r="L51" i="24"/>
  <c r="J51" i="24"/>
  <c r="H51" i="24"/>
  <c r="F51" i="24"/>
  <c r="N50" i="24"/>
  <c r="L50" i="24"/>
  <c r="J50" i="24"/>
  <c r="H50" i="24"/>
  <c r="F50" i="24"/>
  <c r="N47" i="24"/>
  <c r="L47" i="24"/>
  <c r="J47" i="24"/>
  <c r="H47" i="24"/>
  <c r="F47" i="24"/>
  <c r="N46" i="24"/>
  <c r="L46" i="24"/>
  <c r="J46" i="24"/>
  <c r="H46" i="24"/>
  <c r="F46" i="24"/>
  <c r="N45" i="24"/>
  <c r="L45" i="24"/>
  <c r="J45" i="24"/>
  <c r="H45" i="24"/>
  <c r="F45" i="24"/>
  <c r="N44" i="24"/>
  <c r="L44" i="24"/>
  <c r="J44" i="24"/>
  <c r="H44" i="24"/>
  <c r="F44" i="24"/>
  <c r="N43" i="24"/>
  <c r="L43" i="24"/>
  <c r="J43" i="24"/>
  <c r="H43" i="24"/>
  <c r="F43" i="24"/>
  <c r="N42" i="24"/>
  <c r="L42" i="24"/>
  <c r="J42" i="24"/>
  <c r="H42" i="24"/>
  <c r="F42" i="24"/>
  <c r="N41" i="24"/>
  <c r="L41" i="24"/>
  <c r="J41" i="24"/>
  <c r="H41" i="24"/>
  <c r="F41" i="24"/>
  <c r="N39" i="24"/>
  <c r="L39" i="24"/>
  <c r="J39" i="24"/>
  <c r="H39" i="24"/>
  <c r="F39" i="24"/>
  <c r="N37" i="24"/>
  <c r="L37" i="24"/>
  <c r="J37" i="24"/>
  <c r="H37" i="24"/>
  <c r="F37" i="24"/>
  <c r="N36" i="24"/>
  <c r="L36" i="24"/>
  <c r="J36" i="24"/>
  <c r="H36" i="24"/>
  <c r="F36" i="24"/>
  <c r="N33" i="24"/>
  <c r="L33" i="24"/>
  <c r="J33" i="24"/>
  <c r="H33" i="24"/>
  <c r="F33" i="24"/>
  <c r="N32" i="24"/>
  <c r="L32" i="24"/>
  <c r="J32" i="24"/>
  <c r="H32" i="24"/>
  <c r="F32" i="24"/>
  <c r="N31" i="24"/>
  <c r="L31" i="24"/>
  <c r="J31" i="24"/>
  <c r="H31" i="24"/>
  <c r="F31" i="24"/>
  <c r="N30" i="24"/>
  <c r="L30" i="24"/>
  <c r="J30" i="24"/>
  <c r="H30" i="24"/>
  <c r="F30" i="24"/>
  <c r="N29" i="24"/>
  <c r="L29" i="24"/>
  <c r="J29" i="24"/>
  <c r="H29" i="24"/>
  <c r="F29" i="24"/>
  <c r="N28" i="24"/>
  <c r="L28" i="24"/>
  <c r="J28" i="24"/>
  <c r="H28" i="24"/>
  <c r="F28" i="24"/>
  <c r="N27" i="24"/>
  <c r="L27" i="24"/>
  <c r="J27" i="24"/>
  <c r="H27" i="24"/>
  <c r="F27" i="24"/>
  <c r="N26" i="24"/>
  <c r="L26" i="24"/>
  <c r="J26" i="24"/>
  <c r="H26" i="24"/>
  <c r="F26" i="24"/>
  <c r="N25" i="24"/>
  <c r="L25" i="24"/>
  <c r="J25" i="24"/>
  <c r="H25" i="24"/>
  <c r="F25" i="24"/>
  <c r="N22" i="24"/>
  <c r="L22" i="24"/>
  <c r="J22" i="24"/>
  <c r="H22" i="24"/>
  <c r="F22" i="24"/>
  <c r="N21" i="24"/>
  <c r="L21" i="24"/>
  <c r="J21" i="24"/>
  <c r="H21" i="24"/>
  <c r="F21" i="24"/>
  <c r="N20" i="24"/>
  <c r="L20" i="24"/>
  <c r="J20" i="24"/>
  <c r="H20" i="24"/>
  <c r="F20" i="24"/>
  <c r="N19" i="24"/>
  <c r="L19" i="24"/>
  <c r="J19" i="24"/>
  <c r="H19" i="24"/>
  <c r="F19" i="24"/>
  <c r="N18" i="24"/>
  <c r="L18" i="24"/>
  <c r="J18" i="24"/>
  <c r="H18" i="24"/>
  <c r="F18" i="24"/>
  <c r="N15" i="24"/>
  <c r="L15" i="24"/>
  <c r="J15" i="24"/>
  <c r="H15" i="24"/>
  <c r="F15" i="24"/>
  <c r="N14" i="24"/>
  <c r="L14" i="24"/>
  <c r="J14" i="24"/>
  <c r="H14" i="24"/>
  <c r="F14" i="24"/>
  <c r="N13" i="24"/>
  <c r="L13" i="24"/>
  <c r="J13" i="24"/>
  <c r="H13" i="24"/>
  <c r="F13" i="24"/>
  <c r="N12" i="24"/>
  <c r="L12" i="24"/>
  <c r="J12" i="24"/>
  <c r="H12" i="24"/>
  <c r="F12" i="24"/>
  <c r="N8" i="24"/>
  <c r="L8" i="24"/>
  <c r="J8" i="24"/>
  <c r="H8" i="24"/>
  <c r="F8" i="24"/>
  <c r="B109" i="24"/>
  <c r="B108" i="24"/>
  <c r="B107" i="24"/>
  <c r="B106" i="24"/>
  <c r="B105" i="24"/>
  <c r="B104" i="24"/>
  <c r="B103" i="24"/>
  <c r="B102" i="5" s="1"/>
  <c r="B102" i="24"/>
  <c r="B101" i="24"/>
  <c r="B100" i="24"/>
  <c r="B99" i="24"/>
  <c r="B98" i="24"/>
  <c r="B94" i="24"/>
  <c r="B93" i="24"/>
  <c r="B92" i="24"/>
  <c r="B91" i="24"/>
  <c r="B90" i="24"/>
  <c r="B89" i="24"/>
  <c r="B88" i="24"/>
  <c r="B87" i="24"/>
  <c r="B86" i="24"/>
  <c r="B85" i="24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53" i="24"/>
  <c r="B52" i="24"/>
  <c r="B51" i="24"/>
  <c r="B50" i="24"/>
  <c r="B47" i="24"/>
  <c r="B46" i="24"/>
  <c r="B45" i="24"/>
  <c r="B44" i="24"/>
  <c r="B43" i="24"/>
  <c r="B42" i="24"/>
  <c r="B41" i="24"/>
  <c r="B39" i="24"/>
  <c r="B37" i="24"/>
  <c r="B36" i="24"/>
  <c r="B33" i="24"/>
  <c r="B32" i="24"/>
  <c r="B31" i="24"/>
  <c r="B30" i="24"/>
  <c r="B29" i="24"/>
  <c r="B28" i="24"/>
  <c r="B27" i="24"/>
  <c r="B26" i="24"/>
  <c r="B25" i="24"/>
  <c r="B22" i="24"/>
  <c r="B21" i="24"/>
  <c r="B20" i="24"/>
  <c r="B19" i="24"/>
  <c r="B18" i="24"/>
  <c r="B15" i="24"/>
  <c r="B14" i="24"/>
  <c r="B13" i="24"/>
  <c r="B12" i="24"/>
  <c r="B8" i="24"/>
  <c r="M14" i="24" l="1"/>
  <c r="M26" i="24"/>
  <c r="O31" i="5"/>
  <c r="O13" i="5"/>
  <c r="M32" i="24"/>
  <c r="M19" i="24"/>
  <c r="M37" i="5"/>
  <c r="M43" i="24"/>
  <c r="O21" i="5"/>
  <c r="O27" i="5"/>
  <c r="O45" i="5"/>
  <c r="M28" i="24"/>
  <c r="M50" i="24"/>
  <c r="M47" i="5"/>
  <c r="M21" i="24"/>
  <c r="O51" i="5"/>
  <c r="M45" i="24"/>
  <c r="M19" i="5"/>
  <c r="M43" i="5"/>
  <c r="M30" i="24"/>
  <c r="M52" i="24"/>
  <c r="M14" i="5"/>
  <c r="M28" i="5"/>
  <c r="M32" i="5"/>
  <c r="M52" i="5"/>
  <c r="M37" i="24"/>
  <c r="M47" i="24"/>
  <c r="O18" i="5"/>
  <c r="O22" i="5"/>
  <c r="O26" i="5"/>
  <c r="O30" i="5"/>
  <c r="O36" i="5"/>
  <c r="O42" i="5"/>
  <c r="O46" i="5"/>
  <c r="I14" i="24"/>
  <c r="I19" i="24"/>
  <c r="I21" i="24"/>
  <c r="I26" i="24"/>
  <c r="I28" i="24"/>
  <c r="I30" i="24"/>
  <c r="I32" i="24"/>
  <c r="I37" i="24"/>
  <c r="I43" i="24"/>
  <c r="I45" i="24"/>
  <c r="I47" i="24"/>
  <c r="I50" i="24"/>
  <c r="I52" i="24"/>
  <c r="E94" i="5"/>
  <c r="K21" i="5"/>
  <c r="K26" i="5"/>
  <c r="K30" i="5"/>
  <c r="K45" i="5"/>
  <c r="K50" i="5"/>
  <c r="D78" i="24"/>
  <c r="E19" i="5"/>
  <c r="E28" i="5"/>
  <c r="E37" i="5"/>
  <c r="E47" i="5"/>
  <c r="E72" i="5"/>
  <c r="E80" i="5"/>
  <c r="E88" i="5"/>
  <c r="E104" i="5"/>
  <c r="K13" i="5"/>
  <c r="O14" i="5"/>
  <c r="K18" i="5"/>
  <c r="O19" i="5"/>
  <c r="K22" i="5"/>
  <c r="K27" i="5"/>
  <c r="O28" i="5"/>
  <c r="K31" i="5"/>
  <c r="O32" i="5"/>
  <c r="K36" i="5"/>
  <c r="O37" i="5"/>
  <c r="K42" i="5"/>
  <c r="O43" i="5"/>
  <c r="K46" i="5"/>
  <c r="O47" i="5"/>
  <c r="K51" i="5"/>
  <c r="O52" i="5"/>
  <c r="E39" i="5"/>
  <c r="K14" i="24"/>
  <c r="K19" i="24"/>
  <c r="K21" i="24"/>
  <c r="K26" i="24"/>
  <c r="K28" i="24"/>
  <c r="K30" i="24"/>
  <c r="K32" i="24"/>
  <c r="K37" i="24"/>
  <c r="K43" i="24"/>
  <c r="K45" i="24"/>
  <c r="K47" i="24"/>
  <c r="K50" i="24"/>
  <c r="K52" i="24"/>
  <c r="M13" i="5"/>
  <c r="M18" i="5"/>
  <c r="M22" i="5"/>
  <c r="M27" i="5"/>
  <c r="M31" i="5"/>
  <c r="M36" i="5"/>
  <c r="M42" i="5"/>
  <c r="M46" i="5"/>
  <c r="M21" i="5"/>
  <c r="M26" i="5"/>
  <c r="M30" i="5"/>
  <c r="M45" i="5"/>
  <c r="M50" i="5"/>
  <c r="F77" i="5"/>
  <c r="I7" i="33"/>
  <c r="C45" i="24"/>
  <c r="B45" i="5"/>
  <c r="P15" i="5"/>
  <c r="O15" i="24"/>
  <c r="P31" i="5"/>
  <c r="O31" i="24"/>
  <c r="P33" i="5"/>
  <c r="O33" i="24"/>
  <c r="G47" i="24"/>
  <c r="D47" i="24"/>
  <c r="P75" i="5"/>
  <c r="D86" i="24"/>
  <c r="D90" i="24"/>
  <c r="P94" i="5"/>
  <c r="P97" i="5"/>
  <c r="P99" i="5"/>
  <c r="P101" i="5"/>
  <c r="B103" i="5"/>
  <c r="I12" i="24"/>
  <c r="H11" i="24"/>
  <c r="I11" i="24" s="1"/>
  <c r="E89" i="5"/>
  <c r="C19" i="24"/>
  <c r="B19" i="5"/>
  <c r="C28" i="24"/>
  <c r="B28" i="5"/>
  <c r="B37" i="5"/>
  <c r="C37" i="24"/>
  <c r="B47" i="5"/>
  <c r="C47" i="24"/>
  <c r="B72" i="5"/>
  <c r="B80" i="5"/>
  <c r="B88" i="5"/>
  <c r="B104" i="5"/>
  <c r="J11" i="24"/>
  <c r="K11" i="24" s="1"/>
  <c r="K12" i="24"/>
  <c r="J40" i="24"/>
  <c r="K40" i="24" s="1"/>
  <c r="K41" i="24"/>
  <c r="D11" i="5"/>
  <c r="E11" i="5" s="1"/>
  <c r="E12" i="5"/>
  <c r="E21" i="5"/>
  <c r="E30" i="5"/>
  <c r="E41" i="5"/>
  <c r="D40" i="5"/>
  <c r="E40" i="5" s="1"/>
  <c r="E50" i="5"/>
  <c r="E74" i="5"/>
  <c r="E82" i="5"/>
  <c r="E90" i="5"/>
  <c r="E102" i="5"/>
  <c r="I12" i="5"/>
  <c r="H11" i="5"/>
  <c r="I11" i="5" s="1"/>
  <c r="F12" i="5"/>
  <c r="I21" i="5"/>
  <c r="F21" i="5"/>
  <c r="F26" i="5"/>
  <c r="I26" i="5"/>
  <c r="I30" i="5"/>
  <c r="F30" i="5"/>
  <c r="I41" i="5"/>
  <c r="H40" i="5"/>
  <c r="F41" i="5"/>
  <c r="F45" i="5"/>
  <c r="I45" i="5"/>
  <c r="F50" i="5"/>
  <c r="I50" i="5"/>
  <c r="M51" i="5"/>
  <c r="F74" i="5"/>
  <c r="F78" i="5"/>
  <c r="F82" i="5"/>
  <c r="F86" i="5"/>
  <c r="F90" i="5"/>
  <c r="F98" i="5"/>
  <c r="F102" i="5"/>
  <c r="F106" i="5"/>
  <c r="C7" i="33"/>
  <c r="B78" i="5"/>
  <c r="O18" i="24"/>
  <c r="P18" i="5"/>
  <c r="P29" i="5"/>
  <c r="O29" i="24"/>
  <c r="O36" i="24"/>
  <c r="P36" i="5"/>
  <c r="D43" i="24"/>
  <c r="G43" i="24"/>
  <c r="P77" i="5"/>
  <c r="P93" i="5"/>
  <c r="D105" i="24"/>
  <c r="I42" i="5"/>
  <c r="F42" i="5"/>
  <c r="F46" i="5"/>
  <c r="I46" i="5"/>
  <c r="F87" i="5"/>
  <c r="F94" i="5"/>
  <c r="F99" i="5"/>
  <c r="F103" i="5"/>
  <c r="F107" i="5"/>
  <c r="B46" i="5"/>
  <c r="C46" i="24"/>
  <c r="B89" i="5"/>
  <c r="M41" i="24"/>
  <c r="L40" i="24"/>
  <c r="M40" i="24" s="1"/>
  <c r="E13" i="5"/>
  <c r="E22" i="5"/>
  <c r="E31" i="5"/>
  <c r="E42" i="5"/>
  <c r="E51" i="5"/>
  <c r="E75" i="5"/>
  <c r="E83" i="5"/>
  <c r="E91" i="5"/>
  <c r="E101" i="5"/>
  <c r="E93" i="5"/>
  <c r="J11" i="5"/>
  <c r="K11" i="5" s="1"/>
  <c r="K12" i="5"/>
  <c r="J40" i="5"/>
  <c r="K40" i="5" s="1"/>
  <c r="K41" i="5"/>
  <c r="B26" i="5"/>
  <c r="C26" i="24"/>
  <c r="O25" i="24"/>
  <c r="P25" i="5"/>
  <c r="G30" i="24"/>
  <c r="D30" i="24"/>
  <c r="G37" i="24"/>
  <c r="D37" i="24"/>
  <c r="D45" i="24"/>
  <c r="G45" i="24"/>
  <c r="O53" i="24"/>
  <c r="P53" i="5"/>
  <c r="P87" i="5"/>
  <c r="P91" i="5"/>
  <c r="P103" i="5"/>
  <c r="F22" i="5"/>
  <c r="I22" i="5"/>
  <c r="I27" i="5"/>
  <c r="F27" i="5"/>
  <c r="I51" i="5"/>
  <c r="F51" i="5"/>
  <c r="F75" i="5"/>
  <c r="F79" i="5"/>
  <c r="F83" i="5"/>
  <c r="F91" i="5"/>
  <c r="K10" i="33"/>
  <c r="O10" i="33"/>
  <c r="C39" i="24"/>
  <c r="B39" i="5"/>
  <c r="B98" i="5"/>
  <c r="P28" i="5"/>
  <c r="O28" i="24"/>
  <c r="D46" i="24"/>
  <c r="G46" i="24"/>
  <c r="P80" i="5"/>
  <c r="D87" i="24"/>
  <c r="P90" i="5"/>
  <c r="D91" i="24"/>
  <c r="P92" i="5"/>
  <c r="D93" i="24"/>
  <c r="D98" i="24"/>
  <c r="P98" i="5"/>
  <c r="D100" i="24"/>
  <c r="P100" i="5"/>
  <c r="D102" i="24"/>
  <c r="P102" i="5"/>
  <c r="R102" i="5" s="1"/>
  <c r="D104" i="24"/>
  <c r="P104" i="5"/>
  <c r="D106" i="24"/>
  <c r="P106" i="5"/>
  <c r="D108" i="24"/>
  <c r="D109" i="24"/>
  <c r="E14" i="5"/>
  <c r="E32" i="5"/>
  <c r="E43" i="5"/>
  <c r="E52" i="5"/>
  <c r="E76" i="5"/>
  <c r="E84" i="5"/>
  <c r="E100" i="5"/>
  <c r="E92" i="5"/>
  <c r="F8" i="5"/>
  <c r="H69" i="5"/>
  <c r="I77" i="5" s="1"/>
  <c r="L11" i="5"/>
  <c r="M11" i="5" s="1"/>
  <c r="M12" i="5"/>
  <c r="F15" i="5"/>
  <c r="I15" i="5"/>
  <c r="I20" i="5"/>
  <c r="F20" i="5"/>
  <c r="F25" i="5"/>
  <c r="I25" i="5"/>
  <c r="I29" i="5"/>
  <c r="F29" i="5"/>
  <c r="I33" i="5"/>
  <c r="F33" i="5"/>
  <c r="F39" i="5"/>
  <c r="I39" i="5"/>
  <c r="M41" i="5"/>
  <c r="L40" i="5"/>
  <c r="M40" i="5" s="1"/>
  <c r="F44" i="5"/>
  <c r="I44" i="5"/>
  <c r="I53" i="5"/>
  <c r="F53" i="5"/>
  <c r="F73" i="5"/>
  <c r="F81" i="5"/>
  <c r="F85" i="5"/>
  <c r="F89" i="5"/>
  <c r="F93" i="5"/>
  <c r="F97" i="5"/>
  <c r="F101" i="5"/>
  <c r="F105" i="5"/>
  <c r="F108" i="5"/>
  <c r="P20" i="5"/>
  <c r="O20" i="24"/>
  <c r="P22" i="5"/>
  <c r="O22" i="24"/>
  <c r="O27" i="24"/>
  <c r="P27" i="5"/>
  <c r="D41" i="24"/>
  <c r="F40" i="24"/>
  <c r="G41" i="24"/>
  <c r="D74" i="24"/>
  <c r="D92" i="24"/>
  <c r="D107" i="24"/>
  <c r="F36" i="5"/>
  <c r="I36" i="5"/>
  <c r="C18" i="24"/>
  <c r="B18" i="5"/>
  <c r="B79" i="5"/>
  <c r="I41" i="24"/>
  <c r="H40" i="24"/>
  <c r="I40" i="24" s="1"/>
  <c r="E81" i="5"/>
  <c r="B20" i="5"/>
  <c r="C20" i="24"/>
  <c r="B81" i="5"/>
  <c r="M12" i="24"/>
  <c r="L11" i="24"/>
  <c r="M11" i="24" s="1"/>
  <c r="B21" i="5"/>
  <c r="C21" i="24"/>
  <c r="C50" i="24"/>
  <c r="B50" i="5"/>
  <c r="B90" i="5"/>
  <c r="G18" i="24"/>
  <c r="D18" i="24"/>
  <c r="D31" i="24"/>
  <c r="G31" i="24"/>
  <c r="G33" i="24"/>
  <c r="D33" i="24"/>
  <c r="O37" i="24"/>
  <c r="P37" i="5"/>
  <c r="D42" i="24"/>
  <c r="G42" i="24"/>
  <c r="O50" i="24"/>
  <c r="P50" i="5"/>
  <c r="P74" i="5"/>
  <c r="P78" i="5"/>
  <c r="D85" i="24"/>
  <c r="D89" i="24"/>
  <c r="B31" i="5"/>
  <c r="C31" i="24"/>
  <c r="B91" i="5"/>
  <c r="I44" i="24"/>
  <c r="E15" i="5"/>
  <c r="E25" i="5"/>
  <c r="E33" i="5"/>
  <c r="E44" i="5"/>
  <c r="E53" i="5"/>
  <c r="E77" i="5"/>
  <c r="E85" i="5"/>
  <c r="E107" i="5"/>
  <c r="E99" i="5"/>
  <c r="E108" i="5"/>
  <c r="J69" i="5"/>
  <c r="K87" i="5" s="1"/>
  <c r="N11" i="5"/>
  <c r="O11" i="5" s="1"/>
  <c r="O12" i="5"/>
  <c r="K15" i="5"/>
  <c r="K20" i="5"/>
  <c r="K25" i="5"/>
  <c r="K29" i="5"/>
  <c r="K33" i="5"/>
  <c r="K39" i="5"/>
  <c r="O41" i="5"/>
  <c r="N40" i="5"/>
  <c r="O40" i="5" s="1"/>
  <c r="K44" i="5"/>
  <c r="O50" i="5"/>
  <c r="K53" i="5"/>
  <c r="B86" i="5"/>
  <c r="G12" i="24"/>
  <c r="F11" i="24"/>
  <c r="G11" i="24" s="1"/>
  <c r="D12" i="24"/>
  <c r="G14" i="24"/>
  <c r="D14" i="24"/>
  <c r="G19" i="24"/>
  <c r="D19" i="24"/>
  <c r="D21" i="24"/>
  <c r="G21" i="24"/>
  <c r="G26" i="24"/>
  <c r="D26" i="24"/>
  <c r="G28" i="24"/>
  <c r="D28" i="24"/>
  <c r="O44" i="24"/>
  <c r="P44" i="5"/>
  <c r="O46" i="24"/>
  <c r="P46" i="5"/>
  <c r="G52" i="24"/>
  <c r="D52" i="24"/>
  <c r="P73" i="5"/>
  <c r="D76" i="24"/>
  <c r="P79" i="5"/>
  <c r="P81" i="5"/>
  <c r="D84" i="24"/>
  <c r="D101" i="24"/>
  <c r="I18" i="5"/>
  <c r="F18" i="5"/>
  <c r="B36" i="5"/>
  <c r="C36" i="24"/>
  <c r="B94" i="5"/>
  <c r="E20" i="5"/>
  <c r="E73" i="5"/>
  <c r="B8" i="5"/>
  <c r="I8" i="5" s="1"/>
  <c r="I69" i="5" s="1"/>
  <c r="B69" i="24"/>
  <c r="C103" i="24" s="1"/>
  <c r="B73" i="5"/>
  <c r="B105" i="5"/>
  <c r="B30" i="5"/>
  <c r="C30" i="24"/>
  <c r="B74" i="5"/>
  <c r="B106" i="5"/>
  <c r="F69" i="24"/>
  <c r="G78" i="24" s="1"/>
  <c r="D8" i="24"/>
  <c r="G8" i="24"/>
  <c r="G69" i="24" s="1"/>
  <c r="P12" i="5"/>
  <c r="O12" i="24"/>
  <c r="N11" i="24"/>
  <c r="O21" i="24"/>
  <c r="P21" i="5"/>
  <c r="D25" i="24"/>
  <c r="G25" i="24"/>
  <c r="O26" i="24"/>
  <c r="P26" i="5"/>
  <c r="D27" i="24"/>
  <c r="G27" i="24"/>
  <c r="P30" i="5"/>
  <c r="O30" i="24"/>
  <c r="P41" i="5"/>
  <c r="N40" i="24"/>
  <c r="O41" i="24"/>
  <c r="D44" i="24"/>
  <c r="G44" i="24"/>
  <c r="P45" i="5"/>
  <c r="O45" i="24"/>
  <c r="P52" i="5"/>
  <c r="O52" i="24"/>
  <c r="D75" i="24"/>
  <c r="D81" i="24"/>
  <c r="P84" i="5"/>
  <c r="B22" i="5"/>
  <c r="C22" i="24"/>
  <c r="C51" i="24"/>
  <c r="B51" i="5"/>
  <c r="B83" i="5"/>
  <c r="C83" i="24"/>
  <c r="B107" i="5"/>
  <c r="H69" i="24"/>
  <c r="I84" i="24" s="1"/>
  <c r="I8" i="24"/>
  <c r="I69" i="24" s="1"/>
  <c r="I15" i="24"/>
  <c r="I22" i="24"/>
  <c r="I25" i="24"/>
  <c r="I31" i="24"/>
  <c r="I36" i="24"/>
  <c r="I39" i="24"/>
  <c r="I51" i="24"/>
  <c r="I53" i="24"/>
  <c r="B32" i="5"/>
  <c r="C32" i="24"/>
  <c r="C43" i="24"/>
  <c r="B43" i="5"/>
  <c r="C52" i="24"/>
  <c r="B52" i="5"/>
  <c r="B76" i="5"/>
  <c r="B84" i="5"/>
  <c r="B92" i="5"/>
  <c r="B100" i="5"/>
  <c r="J69" i="24"/>
  <c r="K78" i="24" s="1"/>
  <c r="K8" i="24"/>
  <c r="K69" i="24" s="1"/>
  <c r="K13" i="24"/>
  <c r="K15" i="24"/>
  <c r="K18" i="24"/>
  <c r="K20" i="24"/>
  <c r="K22" i="24"/>
  <c r="K25" i="24"/>
  <c r="K27" i="24"/>
  <c r="K29" i="24"/>
  <c r="K31" i="24"/>
  <c r="K33" i="24"/>
  <c r="K36" i="24"/>
  <c r="K39" i="24"/>
  <c r="K42" i="24"/>
  <c r="K44" i="24"/>
  <c r="K46" i="24"/>
  <c r="K51" i="24"/>
  <c r="K53" i="24"/>
  <c r="E26" i="5"/>
  <c r="E45" i="5"/>
  <c r="E78" i="5"/>
  <c r="E86" i="5"/>
  <c r="E106" i="5"/>
  <c r="E98" i="5"/>
  <c r="L69" i="5"/>
  <c r="M72" i="5" s="1"/>
  <c r="F14" i="5"/>
  <c r="I14" i="5"/>
  <c r="M15" i="5"/>
  <c r="I19" i="5"/>
  <c r="F19" i="5"/>
  <c r="M20" i="5"/>
  <c r="M25" i="5"/>
  <c r="I28" i="5"/>
  <c r="F28" i="5"/>
  <c r="M29" i="5"/>
  <c r="I32" i="5"/>
  <c r="F32" i="5"/>
  <c r="M33" i="5"/>
  <c r="F37" i="5"/>
  <c r="G37" i="5" s="1"/>
  <c r="I37" i="5"/>
  <c r="M39" i="5"/>
  <c r="I43" i="5"/>
  <c r="F43" i="5"/>
  <c r="M44" i="5"/>
  <c r="F47" i="5"/>
  <c r="I47" i="5"/>
  <c r="I52" i="5"/>
  <c r="F52" i="5"/>
  <c r="G52" i="5" s="1"/>
  <c r="M53" i="5"/>
  <c r="F72" i="5"/>
  <c r="F76" i="5"/>
  <c r="F80" i="5"/>
  <c r="F84" i="5"/>
  <c r="F88" i="5"/>
  <c r="F92" i="5"/>
  <c r="F100" i="5"/>
  <c r="F104" i="5"/>
  <c r="N10" i="33"/>
  <c r="I10" i="33"/>
  <c r="P8" i="5"/>
  <c r="N69" i="24"/>
  <c r="O85" i="24" s="1"/>
  <c r="O8" i="24"/>
  <c r="O69" i="24" s="1"/>
  <c r="P13" i="5"/>
  <c r="O13" i="24"/>
  <c r="G32" i="24"/>
  <c r="D32" i="24"/>
  <c r="P39" i="5"/>
  <c r="O39" i="24"/>
  <c r="P42" i="5"/>
  <c r="O42" i="24"/>
  <c r="D50" i="24"/>
  <c r="G50" i="24"/>
  <c r="P51" i="5"/>
  <c r="O51" i="24"/>
  <c r="D72" i="24"/>
  <c r="D80" i="24"/>
  <c r="D82" i="24"/>
  <c r="P83" i="5"/>
  <c r="O83" i="24"/>
  <c r="D88" i="24"/>
  <c r="P89" i="5"/>
  <c r="D99" i="24"/>
  <c r="D103" i="24"/>
  <c r="P105" i="5"/>
  <c r="O106" i="24"/>
  <c r="P107" i="5"/>
  <c r="P108" i="5"/>
  <c r="O109" i="24"/>
  <c r="I13" i="5"/>
  <c r="F13" i="5"/>
  <c r="I31" i="5"/>
  <c r="F31" i="5"/>
  <c r="B27" i="5"/>
  <c r="C27" i="24"/>
  <c r="B87" i="5"/>
  <c r="E29" i="5"/>
  <c r="E103" i="5"/>
  <c r="C29" i="24"/>
  <c r="B29" i="5"/>
  <c r="B97" i="5"/>
  <c r="B11" i="24"/>
  <c r="C12" i="24"/>
  <c r="B12" i="5"/>
  <c r="B40" i="24"/>
  <c r="B41" i="5"/>
  <c r="C41" i="24"/>
  <c r="B82" i="5"/>
  <c r="G13" i="24"/>
  <c r="D13" i="24"/>
  <c r="P14" i="5"/>
  <c r="O14" i="24"/>
  <c r="D15" i="24"/>
  <c r="G15" i="24"/>
  <c r="P19" i="5"/>
  <c r="O19" i="24"/>
  <c r="G20" i="24"/>
  <c r="D20" i="24"/>
  <c r="G22" i="24"/>
  <c r="D22" i="24"/>
  <c r="D29" i="24"/>
  <c r="G29" i="24"/>
  <c r="P32" i="5"/>
  <c r="O32" i="24"/>
  <c r="D36" i="24"/>
  <c r="G36" i="24"/>
  <c r="G39" i="24"/>
  <c r="D39" i="24"/>
  <c r="P43" i="5"/>
  <c r="O43" i="24"/>
  <c r="P47" i="5"/>
  <c r="O47" i="24"/>
  <c r="G51" i="24"/>
  <c r="D51" i="24"/>
  <c r="G53" i="24"/>
  <c r="D53" i="24"/>
  <c r="P72" i="5"/>
  <c r="D73" i="24"/>
  <c r="P76" i="5"/>
  <c r="D77" i="24"/>
  <c r="D79" i="24"/>
  <c r="P82" i="5"/>
  <c r="D83" i="24"/>
  <c r="P86" i="5"/>
  <c r="P88" i="5"/>
  <c r="D94" i="24"/>
  <c r="C13" i="24"/>
  <c r="B13" i="5"/>
  <c r="B42" i="5"/>
  <c r="C42" i="24"/>
  <c r="B75" i="5"/>
  <c r="B99" i="5"/>
  <c r="I13" i="24"/>
  <c r="I18" i="24"/>
  <c r="I20" i="24"/>
  <c r="I27" i="24"/>
  <c r="I29" i="24"/>
  <c r="I33" i="24"/>
  <c r="I42" i="24"/>
  <c r="I46" i="24"/>
  <c r="C14" i="24"/>
  <c r="B14" i="5"/>
  <c r="B15" i="5"/>
  <c r="C15" i="24"/>
  <c r="C25" i="24"/>
  <c r="B25" i="5"/>
  <c r="B33" i="5"/>
  <c r="C33" i="24"/>
  <c r="B44" i="5"/>
  <c r="C44" i="24"/>
  <c r="C53" i="24"/>
  <c r="B53" i="5"/>
  <c r="B77" i="5"/>
  <c r="B85" i="5"/>
  <c r="B93" i="5"/>
  <c r="B101" i="5"/>
  <c r="B108" i="5"/>
  <c r="L69" i="24"/>
  <c r="M84" i="24" s="1"/>
  <c r="M8" i="24"/>
  <c r="M69" i="24" s="1"/>
  <c r="M13" i="24"/>
  <c r="M15" i="24"/>
  <c r="M18" i="24"/>
  <c r="M20" i="24"/>
  <c r="M22" i="24"/>
  <c r="M25" i="24"/>
  <c r="M27" i="24"/>
  <c r="M29" i="24"/>
  <c r="M31" i="24"/>
  <c r="M33" i="24"/>
  <c r="M36" i="24"/>
  <c r="M39" i="24"/>
  <c r="M42" i="24"/>
  <c r="M44" i="24"/>
  <c r="M46" i="24"/>
  <c r="M51" i="24"/>
  <c r="M53" i="24"/>
  <c r="E18" i="5"/>
  <c r="E27" i="5"/>
  <c r="E36" i="5"/>
  <c r="E46" i="5"/>
  <c r="E79" i="5"/>
  <c r="E87" i="5"/>
  <c r="E105" i="5"/>
  <c r="E97" i="5"/>
  <c r="N69" i="5"/>
  <c r="O76" i="5" s="1"/>
  <c r="K14" i="5"/>
  <c r="O15" i="5"/>
  <c r="K19" i="5"/>
  <c r="O20" i="5"/>
  <c r="O25" i="5"/>
  <c r="K28" i="5"/>
  <c r="O29" i="5"/>
  <c r="K32" i="5"/>
  <c r="O33" i="5"/>
  <c r="K37" i="5"/>
  <c r="O39" i="5"/>
  <c r="K43" i="5"/>
  <c r="O44" i="5"/>
  <c r="K47" i="5"/>
  <c r="K52" i="5"/>
  <c r="O53" i="5"/>
  <c r="M10" i="33"/>
  <c r="P10" i="33"/>
  <c r="I76" i="16"/>
  <c r="H76" i="16"/>
  <c r="I75" i="16"/>
  <c r="H75" i="16"/>
  <c r="I74" i="16"/>
  <c r="H74" i="16"/>
  <c r="I73" i="16"/>
  <c r="H73" i="16"/>
  <c r="I72" i="16"/>
  <c r="H72" i="16"/>
  <c r="I71" i="16"/>
  <c r="H71" i="16"/>
  <c r="I70" i="16"/>
  <c r="H70" i="16"/>
  <c r="I69" i="16"/>
  <c r="H69" i="16"/>
  <c r="I68" i="16"/>
  <c r="H68" i="16"/>
  <c r="I67" i="16"/>
  <c r="H67" i="16"/>
  <c r="I66" i="16"/>
  <c r="H66" i="16"/>
  <c r="I51" i="16"/>
  <c r="H51" i="16"/>
  <c r="I50" i="16"/>
  <c r="H50" i="16"/>
  <c r="I49" i="16"/>
  <c r="H49" i="16"/>
  <c r="I48" i="16"/>
  <c r="H48" i="16"/>
  <c r="I47" i="16"/>
  <c r="H47" i="16"/>
  <c r="I45" i="16"/>
  <c r="H45" i="16"/>
  <c r="I44" i="16"/>
  <c r="H44" i="16"/>
  <c r="I43" i="16"/>
  <c r="H43" i="16"/>
  <c r="I42" i="16"/>
  <c r="H42" i="16"/>
  <c r="I41" i="16"/>
  <c r="H41" i="16"/>
  <c r="I40" i="16"/>
  <c r="H40" i="16"/>
  <c r="I39" i="16"/>
  <c r="H39" i="16"/>
  <c r="I37" i="16"/>
  <c r="H37" i="16"/>
  <c r="I35" i="16"/>
  <c r="H35" i="16"/>
  <c r="I34" i="16"/>
  <c r="H34" i="16"/>
  <c r="I33" i="16"/>
  <c r="H33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23" i="16"/>
  <c r="H23" i="16"/>
  <c r="I22" i="16"/>
  <c r="H22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3" i="16"/>
  <c r="H13" i="16"/>
  <c r="I12" i="16"/>
  <c r="H12" i="16"/>
  <c r="I11" i="16"/>
  <c r="H11" i="16"/>
  <c r="I10" i="16"/>
  <c r="H10" i="16"/>
  <c r="I6" i="16"/>
  <c r="I64" i="16" s="1"/>
  <c r="H6" i="16"/>
  <c r="H64" i="16" s="1"/>
  <c r="K73" i="24" l="1"/>
  <c r="I80" i="24"/>
  <c r="M106" i="24"/>
  <c r="M102" i="24"/>
  <c r="G25" i="5"/>
  <c r="O101" i="5"/>
  <c r="K91" i="24"/>
  <c r="O76" i="24"/>
  <c r="G31" i="5"/>
  <c r="O88" i="24"/>
  <c r="O73" i="5"/>
  <c r="I88" i="24"/>
  <c r="K100" i="24"/>
  <c r="M78" i="24"/>
  <c r="O105" i="5"/>
  <c r="O97" i="5"/>
  <c r="O85" i="5"/>
  <c r="O104" i="5"/>
  <c r="O81" i="5"/>
  <c r="M85" i="24"/>
  <c r="M91" i="24"/>
  <c r="I73" i="24"/>
  <c r="M89" i="24"/>
  <c r="O77" i="5"/>
  <c r="M73" i="24"/>
  <c r="K106" i="24"/>
  <c r="G20" i="5"/>
  <c r="K102" i="24"/>
  <c r="G82" i="24"/>
  <c r="K90" i="24"/>
  <c r="K89" i="24"/>
  <c r="O90" i="5"/>
  <c r="O83" i="5"/>
  <c r="O72" i="24"/>
  <c r="K85" i="24"/>
  <c r="O82" i="5"/>
  <c r="O82" i="24"/>
  <c r="K83" i="24"/>
  <c r="K108" i="24"/>
  <c r="K75" i="24"/>
  <c r="O101" i="24"/>
  <c r="M100" i="24"/>
  <c r="G19" i="5"/>
  <c r="G84" i="24"/>
  <c r="E30" i="24"/>
  <c r="E25" i="24"/>
  <c r="E53" i="24"/>
  <c r="E39" i="24"/>
  <c r="E22" i="24"/>
  <c r="G13" i="5"/>
  <c r="G99" i="24"/>
  <c r="G47" i="5"/>
  <c r="G32" i="5"/>
  <c r="G89" i="24"/>
  <c r="G94" i="24"/>
  <c r="G43" i="5"/>
  <c r="E27" i="24"/>
  <c r="M83" i="24"/>
  <c r="E36" i="24"/>
  <c r="G28" i="5"/>
  <c r="G14" i="5"/>
  <c r="E44" i="24"/>
  <c r="I91" i="24"/>
  <c r="M108" i="24"/>
  <c r="M75" i="24"/>
  <c r="G18" i="5"/>
  <c r="O105" i="24"/>
  <c r="M99" i="24"/>
  <c r="K108" i="5"/>
  <c r="I100" i="24"/>
  <c r="I76" i="24"/>
  <c r="G107" i="24"/>
  <c r="G91" i="24"/>
  <c r="I83" i="5"/>
  <c r="O84" i="5"/>
  <c r="O106" i="5"/>
  <c r="I98" i="24"/>
  <c r="O90" i="24"/>
  <c r="G22" i="5"/>
  <c r="K88" i="24"/>
  <c r="O100" i="24"/>
  <c r="O108" i="5"/>
  <c r="K80" i="5"/>
  <c r="G83" i="24"/>
  <c r="G73" i="24"/>
  <c r="I90" i="24"/>
  <c r="I75" i="24"/>
  <c r="O73" i="24"/>
  <c r="E28" i="24"/>
  <c r="E14" i="24"/>
  <c r="O102" i="5"/>
  <c r="I93" i="24"/>
  <c r="G44" i="5"/>
  <c r="O103" i="5"/>
  <c r="M101" i="24"/>
  <c r="G46" i="5"/>
  <c r="K72" i="24"/>
  <c r="I92" i="24"/>
  <c r="I83" i="24"/>
  <c r="I74" i="24"/>
  <c r="I103" i="24"/>
  <c r="O100" i="5"/>
  <c r="I78" i="24"/>
  <c r="M89" i="5"/>
  <c r="G81" i="24"/>
  <c r="I86" i="24"/>
  <c r="O74" i="5"/>
  <c r="I81" i="24"/>
  <c r="I108" i="5"/>
  <c r="O87" i="24"/>
  <c r="M76" i="24"/>
  <c r="O93" i="5"/>
  <c r="G77" i="24"/>
  <c r="O88" i="5"/>
  <c r="O89" i="24"/>
  <c r="G72" i="24"/>
  <c r="I88" i="5"/>
  <c r="O81" i="24"/>
  <c r="I109" i="24"/>
  <c r="I77" i="24"/>
  <c r="O72" i="5"/>
  <c r="G39" i="5"/>
  <c r="O103" i="24"/>
  <c r="E46" i="24"/>
  <c r="G27" i="5"/>
  <c r="I94" i="5"/>
  <c r="I90" i="5"/>
  <c r="G50" i="5"/>
  <c r="G86" i="24"/>
  <c r="O89" i="5"/>
  <c r="O86" i="24"/>
  <c r="O80" i="5"/>
  <c r="G88" i="24"/>
  <c r="I108" i="24"/>
  <c r="G36" i="5"/>
  <c r="G53" i="5"/>
  <c r="G33" i="5"/>
  <c r="O77" i="24"/>
  <c r="G26" i="5"/>
  <c r="C93" i="24"/>
  <c r="R14" i="5"/>
  <c r="C14" i="5"/>
  <c r="C42" i="5"/>
  <c r="R42" i="5"/>
  <c r="Q14" i="5"/>
  <c r="R12" i="5"/>
  <c r="C12" i="5"/>
  <c r="Q39" i="5"/>
  <c r="M101" i="5"/>
  <c r="M77" i="5"/>
  <c r="C84" i="24"/>
  <c r="R83" i="5"/>
  <c r="Q26" i="5"/>
  <c r="Q12" i="5"/>
  <c r="E8" i="5"/>
  <c r="E69" i="5" s="1"/>
  <c r="B69" i="5"/>
  <c r="C94" i="5" s="1"/>
  <c r="R8" i="5"/>
  <c r="C94" i="24"/>
  <c r="K89" i="5"/>
  <c r="K73" i="5"/>
  <c r="Q50" i="5"/>
  <c r="K103" i="5"/>
  <c r="G40" i="24"/>
  <c r="D40" i="24"/>
  <c r="E40" i="24" s="1"/>
  <c r="M98" i="5"/>
  <c r="M86" i="5"/>
  <c r="M74" i="5"/>
  <c r="K102" i="5"/>
  <c r="R46" i="5"/>
  <c r="C46" i="5"/>
  <c r="I102" i="5"/>
  <c r="I78" i="5"/>
  <c r="Q33" i="5"/>
  <c r="K92" i="5"/>
  <c r="K76" i="5"/>
  <c r="M104" i="24"/>
  <c r="M87" i="24"/>
  <c r="R93" i="5"/>
  <c r="R44" i="5"/>
  <c r="C44" i="5"/>
  <c r="C13" i="5"/>
  <c r="R13" i="5"/>
  <c r="E51" i="24"/>
  <c r="E20" i="24"/>
  <c r="E13" i="24"/>
  <c r="K94" i="5"/>
  <c r="G103" i="24"/>
  <c r="E32" i="24"/>
  <c r="S102" i="5"/>
  <c r="I100" i="5"/>
  <c r="I76" i="5"/>
  <c r="K104" i="24"/>
  <c r="K87" i="24"/>
  <c r="R84" i="5"/>
  <c r="C32" i="5"/>
  <c r="R32" i="5"/>
  <c r="R51" i="5"/>
  <c r="C51" i="5"/>
  <c r="G75" i="24"/>
  <c r="C30" i="5"/>
  <c r="R30" i="5"/>
  <c r="O92" i="5"/>
  <c r="R94" i="5"/>
  <c r="K105" i="5"/>
  <c r="O86" i="5"/>
  <c r="I94" i="24"/>
  <c r="I79" i="24"/>
  <c r="E31" i="24"/>
  <c r="C21" i="5"/>
  <c r="R21" i="5"/>
  <c r="K91" i="5"/>
  <c r="E41" i="24"/>
  <c r="I97" i="5"/>
  <c r="I85" i="5"/>
  <c r="I73" i="5"/>
  <c r="F69" i="5"/>
  <c r="G90" i="5" s="1"/>
  <c r="G8" i="5"/>
  <c r="G106" i="24"/>
  <c r="G102" i="24"/>
  <c r="G98" i="24"/>
  <c r="Q28" i="5"/>
  <c r="I79" i="5"/>
  <c r="Q53" i="5"/>
  <c r="Q25" i="5"/>
  <c r="O99" i="5"/>
  <c r="K82" i="5"/>
  <c r="M92" i="24"/>
  <c r="M74" i="24"/>
  <c r="I107" i="5"/>
  <c r="M92" i="5"/>
  <c r="G42" i="5"/>
  <c r="C78" i="24"/>
  <c r="M87" i="5"/>
  <c r="G45" i="5"/>
  <c r="G21" i="5"/>
  <c r="K107" i="24"/>
  <c r="K86" i="24"/>
  <c r="R80" i="5"/>
  <c r="I101" i="24"/>
  <c r="B40" i="5"/>
  <c r="C40" i="24"/>
  <c r="P69" i="5"/>
  <c r="Q73" i="5" s="1"/>
  <c r="Q8" i="5"/>
  <c r="Q69" i="5" s="1"/>
  <c r="R92" i="5"/>
  <c r="R74" i="5"/>
  <c r="S74" i="5" s="1"/>
  <c r="Q18" i="5"/>
  <c r="M103" i="5"/>
  <c r="M79" i="5"/>
  <c r="C37" i="5"/>
  <c r="R37" i="5"/>
  <c r="C85" i="24"/>
  <c r="B11" i="5"/>
  <c r="C11" i="24"/>
  <c r="Q51" i="5"/>
  <c r="M85" i="5"/>
  <c r="C76" i="24"/>
  <c r="O40" i="24"/>
  <c r="P40" i="5"/>
  <c r="Q40" i="5" s="1"/>
  <c r="D69" i="24"/>
  <c r="E83" i="24" s="1"/>
  <c r="E8" i="24"/>
  <c r="M72" i="24"/>
  <c r="E52" i="24"/>
  <c r="E26" i="24"/>
  <c r="E12" i="24"/>
  <c r="D11" i="24"/>
  <c r="E11" i="24" s="1"/>
  <c r="K85" i="5"/>
  <c r="G85" i="24"/>
  <c r="E18" i="24"/>
  <c r="K79" i="5"/>
  <c r="C79" i="24"/>
  <c r="G92" i="24"/>
  <c r="Q27" i="5"/>
  <c r="M106" i="5"/>
  <c r="G109" i="24"/>
  <c r="G93" i="24"/>
  <c r="C99" i="24"/>
  <c r="M104" i="5"/>
  <c r="K98" i="5"/>
  <c r="O79" i="5"/>
  <c r="M90" i="24"/>
  <c r="I87" i="5"/>
  <c r="E43" i="24"/>
  <c r="R78" i="5"/>
  <c r="M99" i="5"/>
  <c r="I86" i="5"/>
  <c r="M75" i="5"/>
  <c r="G41" i="5"/>
  <c r="K105" i="24"/>
  <c r="K84" i="24"/>
  <c r="C72" i="24"/>
  <c r="C19" i="5"/>
  <c r="R19" i="5"/>
  <c r="O98" i="24"/>
  <c r="Q31" i="5"/>
  <c r="R101" i="5"/>
  <c r="R15" i="5"/>
  <c r="C15" i="5"/>
  <c r="R31" i="5"/>
  <c r="C31" i="5"/>
  <c r="R20" i="5"/>
  <c r="C20" i="5"/>
  <c r="Q20" i="5"/>
  <c r="K86" i="5"/>
  <c r="R88" i="5"/>
  <c r="R28" i="5"/>
  <c r="C28" i="5"/>
  <c r="K88" i="5"/>
  <c r="K72" i="5"/>
  <c r="R85" i="5"/>
  <c r="S85" i="5" s="1"/>
  <c r="C33" i="5"/>
  <c r="R33" i="5"/>
  <c r="R99" i="5"/>
  <c r="C82" i="24"/>
  <c r="C98" i="24"/>
  <c r="C87" i="24"/>
  <c r="M97" i="5"/>
  <c r="I84" i="5"/>
  <c r="M73" i="5"/>
  <c r="R76" i="5"/>
  <c r="Q41" i="5"/>
  <c r="R105" i="5"/>
  <c r="R36" i="5"/>
  <c r="C36" i="5"/>
  <c r="K101" i="5"/>
  <c r="E42" i="24"/>
  <c r="R79" i="5"/>
  <c r="I105" i="5"/>
  <c r="I93" i="5"/>
  <c r="M82" i="5"/>
  <c r="G87" i="24"/>
  <c r="R98" i="5"/>
  <c r="M100" i="5"/>
  <c r="O104" i="24"/>
  <c r="O94" i="5"/>
  <c r="K78" i="5"/>
  <c r="M88" i="24"/>
  <c r="I103" i="5"/>
  <c r="G105" i="24"/>
  <c r="Q36" i="5"/>
  <c r="I98" i="5"/>
  <c r="I74" i="5"/>
  <c r="I40" i="5"/>
  <c r="F40" i="5"/>
  <c r="G40" i="5" s="1"/>
  <c r="G12" i="5"/>
  <c r="F11" i="5"/>
  <c r="G11" i="5" s="1"/>
  <c r="K103" i="24"/>
  <c r="K82" i="24"/>
  <c r="R72" i="5"/>
  <c r="O75" i="24"/>
  <c r="C80" i="24"/>
  <c r="H38" i="16"/>
  <c r="K104" i="5"/>
  <c r="O8" i="5"/>
  <c r="O69" i="5" s="1"/>
  <c r="M98" i="24"/>
  <c r="M81" i="24"/>
  <c r="C109" i="24"/>
  <c r="C77" i="24"/>
  <c r="R25" i="5"/>
  <c r="C25" i="5"/>
  <c r="C100" i="24"/>
  <c r="Q47" i="5"/>
  <c r="Q32" i="5"/>
  <c r="Q19" i="5"/>
  <c r="R82" i="5"/>
  <c r="R97" i="5"/>
  <c r="K75" i="5"/>
  <c r="R87" i="5"/>
  <c r="E50" i="24"/>
  <c r="Q13" i="5"/>
  <c r="M108" i="5"/>
  <c r="M93" i="5"/>
  <c r="I72" i="5"/>
  <c r="K98" i="24"/>
  <c r="K81" i="24"/>
  <c r="C101" i="24"/>
  <c r="C52" i="5"/>
  <c r="R52" i="5"/>
  <c r="C22" i="5"/>
  <c r="R22" i="5"/>
  <c r="Q52" i="5"/>
  <c r="Q21" i="5"/>
  <c r="C107" i="24"/>
  <c r="C106" i="24"/>
  <c r="O79" i="24"/>
  <c r="Q46" i="5"/>
  <c r="O98" i="5"/>
  <c r="K81" i="5"/>
  <c r="I106" i="24"/>
  <c r="I89" i="24"/>
  <c r="C91" i="24"/>
  <c r="O78" i="24"/>
  <c r="Q37" i="5"/>
  <c r="R90" i="5"/>
  <c r="C81" i="24"/>
  <c r="C18" i="5"/>
  <c r="R18" i="5"/>
  <c r="I81" i="5"/>
  <c r="G15" i="5"/>
  <c r="G108" i="24"/>
  <c r="G104" i="24"/>
  <c r="G100" i="24"/>
  <c r="O92" i="24"/>
  <c r="O80" i="24"/>
  <c r="C39" i="5"/>
  <c r="R39" i="5"/>
  <c r="I91" i="5"/>
  <c r="I75" i="5"/>
  <c r="E45" i="24"/>
  <c r="C26" i="5"/>
  <c r="R26" i="5"/>
  <c r="O91" i="5"/>
  <c r="O75" i="5"/>
  <c r="M107" i="24"/>
  <c r="M86" i="24"/>
  <c r="R89" i="5"/>
  <c r="M84" i="5"/>
  <c r="M107" i="5"/>
  <c r="M83" i="5"/>
  <c r="K101" i="24"/>
  <c r="K80" i="24"/>
  <c r="C105" i="24"/>
  <c r="K107" i="5"/>
  <c r="C104" i="24"/>
  <c r="O94" i="24"/>
  <c r="Q15" i="5"/>
  <c r="I9" i="16"/>
  <c r="I38" i="16"/>
  <c r="K84" i="5"/>
  <c r="M94" i="24"/>
  <c r="M79" i="24"/>
  <c r="R108" i="5"/>
  <c r="R77" i="5"/>
  <c r="C75" i="24"/>
  <c r="R29" i="5"/>
  <c r="C29" i="5"/>
  <c r="O108" i="24"/>
  <c r="G80" i="24"/>
  <c r="M105" i="5"/>
  <c r="I92" i="5"/>
  <c r="M81" i="5"/>
  <c r="K94" i="24"/>
  <c r="K79" i="24"/>
  <c r="R100" i="5"/>
  <c r="C108" i="24"/>
  <c r="O84" i="24"/>
  <c r="Q30" i="5"/>
  <c r="R106" i="5"/>
  <c r="R73" i="5"/>
  <c r="I99" i="24"/>
  <c r="E21" i="24"/>
  <c r="C86" i="24"/>
  <c r="K97" i="5"/>
  <c r="O78" i="5"/>
  <c r="I104" i="24"/>
  <c r="I87" i="24"/>
  <c r="R91" i="5"/>
  <c r="Q78" i="5"/>
  <c r="C90" i="24"/>
  <c r="R81" i="5"/>
  <c r="I107" i="24"/>
  <c r="G74" i="24"/>
  <c r="Q22" i="5"/>
  <c r="M102" i="5"/>
  <c r="M90" i="5"/>
  <c r="G29" i="5"/>
  <c r="Q80" i="5"/>
  <c r="G51" i="5"/>
  <c r="O91" i="24"/>
  <c r="E37" i="24"/>
  <c r="O107" i="5"/>
  <c r="K90" i="5"/>
  <c r="K74" i="5"/>
  <c r="M105" i="24"/>
  <c r="M82" i="24"/>
  <c r="C89" i="24"/>
  <c r="I99" i="5"/>
  <c r="M80" i="5"/>
  <c r="O93" i="24"/>
  <c r="I106" i="5"/>
  <c r="M94" i="5"/>
  <c r="I82" i="5"/>
  <c r="G30" i="5"/>
  <c r="K99" i="24"/>
  <c r="K76" i="24"/>
  <c r="R104" i="5"/>
  <c r="R47" i="5"/>
  <c r="C47" i="5"/>
  <c r="K99" i="5"/>
  <c r="R103" i="5"/>
  <c r="E47" i="24"/>
  <c r="C45" i="5"/>
  <c r="R45" i="5"/>
  <c r="H9" i="16"/>
  <c r="K100" i="5"/>
  <c r="M109" i="24"/>
  <c r="M93" i="24"/>
  <c r="M77" i="24"/>
  <c r="C102" i="24"/>
  <c r="R53" i="5"/>
  <c r="C53" i="5"/>
  <c r="R75" i="5"/>
  <c r="Q88" i="5"/>
  <c r="G79" i="24"/>
  <c r="Q43" i="5"/>
  <c r="E29" i="24"/>
  <c r="E15" i="24"/>
  <c r="C41" i="5"/>
  <c r="R41" i="5"/>
  <c r="R27" i="5"/>
  <c r="C27" i="5"/>
  <c r="Q42" i="5"/>
  <c r="I104" i="5"/>
  <c r="I80" i="5"/>
  <c r="M8" i="5"/>
  <c r="M69" i="5" s="1"/>
  <c r="K109" i="24"/>
  <c r="K93" i="24"/>
  <c r="K77" i="24"/>
  <c r="C92" i="24"/>
  <c r="R43" i="5"/>
  <c r="C43" i="5"/>
  <c r="R107" i="5"/>
  <c r="Q45" i="5"/>
  <c r="P11" i="5"/>
  <c r="Q11" i="5" s="1"/>
  <c r="O11" i="24"/>
  <c r="C74" i="24"/>
  <c r="C73" i="24"/>
  <c r="G101" i="24"/>
  <c r="G76" i="24"/>
  <c r="Q44" i="5"/>
  <c r="E19" i="24"/>
  <c r="R86" i="5"/>
  <c r="K93" i="5"/>
  <c r="K77" i="5"/>
  <c r="K8" i="5"/>
  <c r="K69" i="5" s="1"/>
  <c r="I102" i="24"/>
  <c r="I85" i="24"/>
  <c r="O74" i="24"/>
  <c r="E33" i="24"/>
  <c r="R50" i="5"/>
  <c r="C50" i="5"/>
  <c r="I105" i="24"/>
  <c r="I101" i="5"/>
  <c r="I89" i="5"/>
  <c r="M78" i="5"/>
  <c r="O107" i="24"/>
  <c r="Q102" i="5"/>
  <c r="O99" i="24"/>
  <c r="I82" i="24"/>
  <c r="M88" i="5"/>
  <c r="Q91" i="5"/>
  <c r="K106" i="5"/>
  <c r="O87" i="5"/>
  <c r="M103" i="24"/>
  <c r="M80" i="24"/>
  <c r="I72" i="24"/>
  <c r="M76" i="5"/>
  <c r="Q29" i="5"/>
  <c r="M91" i="5"/>
  <c r="K92" i="24"/>
  <c r="K74" i="24"/>
  <c r="C88" i="24"/>
  <c r="K83" i="5"/>
  <c r="O102" i="24"/>
  <c r="G90" i="24"/>
  <c r="S81" i="5" l="1"/>
  <c r="C107" i="5"/>
  <c r="Q79" i="5"/>
  <c r="Q75" i="5"/>
  <c r="S108" i="5"/>
  <c r="S27" i="5"/>
  <c r="S75" i="5"/>
  <c r="S104" i="5"/>
  <c r="S50" i="5"/>
  <c r="S86" i="5"/>
  <c r="S41" i="5"/>
  <c r="S80" i="5"/>
  <c r="S100" i="5"/>
  <c r="S18" i="5"/>
  <c r="S72" i="5"/>
  <c r="S19" i="5"/>
  <c r="S92" i="5"/>
  <c r="S32" i="5"/>
  <c r="S29" i="5"/>
  <c r="S22" i="5"/>
  <c r="S107" i="5"/>
  <c r="E74" i="24"/>
  <c r="S87" i="5"/>
  <c r="E93" i="24"/>
  <c r="S105" i="5"/>
  <c r="S25" i="5"/>
  <c r="S91" i="5"/>
  <c r="S26" i="5"/>
  <c r="S77" i="5"/>
  <c r="S90" i="5"/>
  <c r="S52" i="5"/>
  <c r="S36" i="5"/>
  <c r="S31" i="5"/>
  <c r="Q93" i="5"/>
  <c r="C106" i="5"/>
  <c r="C77" i="5"/>
  <c r="G74" i="5"/>
  <c r="C97" i="5"/>
  <c r="Q104" i="5"/>
  <c r="C90" i="5"/>
  <c r="Q86" i="5"/>
  <c r="C86" i="5"/>
  <c r="C89" i="5"/>
  <c r="C104" i="5"/>
  <c r="C73" i="5"/>
  <c r="Q81" i="5"/>
  <c r="C91" i="5"/>
  <c r="C75" i="5"/>
  <c r="Q84" i="5"/>
  <c r="Q72" i="5"/>
  <c r="Q100" i="5"/>
  <c r="C78" i="5"/>
  <c r="C72" i="5"/>
  <c r="S88" i="5"/>
  <c r="S94" i="5"/>
  <c r="S43" i="5"/>
  <c r="S103" i="5"/>
  <c r="C81" i="5"/>
  <c r="S106" i="5"/>
  <c r="E99" i="24"/>
  <c r="S101" i="5"/>
  <c r="G81" i="5"/>
  <c r="G98" i="5"/>
  <c r="S15" i="5"/>
  <c r="S44" i="5"/>
  <c r="C103" i="5"/>
  <c r="S89" i="5"/>
  <c r="C98" i="5"/>
  <c r="S33" i="5"/>
  <c r="C101" i="5"/>
  <c r="S37" i="5"/>
  <c r="S21" i="5"/>
  <c r="G104" i="5"/>
  <c r="G76" i="5"/>
  <c r="G99" i="5"/>
  <c r="G92" i="5"/>
  <c r="G89" i="5"/>
  <c r="E87" i="24"/>
  <c r="G102" i="5"/>
  <c r="G93" i="5"/>
  <c r="G86" i="5"/>
  <c r="G101" i="5"/>
  <c r="E80" i="24"/>
  <c r="G91" i="5"/>
  <c r="E105" i="24"/>
  <c r="G105" i="5"/>
  <c r="Q108" i="5"/>
  <c r="G107" i="5"/>
  <c r="G106" i="5"/>
  <c r="G75" i="5"/>
  <c r="E108" i="24"/>
  <c r="G72" i="5"/>
  <c r="G103" i="5"/>
  <c r="E75" i="24"/>
  <c r="G82" i="5"/>
  <c r="G87" i="5"/>
  <c r="E92" i="24"/>
  <c r="E101" i="24"/>
  <c r="Q107" i="5"/>
  <c r="Q94" i="5"/>
  <c r="C87" i="5"/>
  <c r="C85" i="5"/>
  <c r="Q106" i="5"/>
  <c r="S78" i="5"/>
  <c r="E84" i="24"/>
  <c r="E90" i="24"/>
  <c r="Q92" i="5"/>
  <c r="C100" i="5"/>
  <c r="C108" i="5"/>
  <c r="S39" i="5"/>
  <c r="S97" i="5"/>
  <c r="S98" i="5"/>
  <c r="S79" i="5"/>
  <c r="C76" i="5"/>
  <c r="C99" i="5"/>
  <c r="S20" i="5"/>
  <c r="Q99" i="5"/>
  <c r="S84" i="5"/>
  <c r="S93" i="5"/>
  <c r="E91" i="24"/>
  <c r="S53" i="5"/>
  <c r="S45" i="5"/>
  <c r="S47" i="5"/>
  <c r="E100" i="24"/>
  <c r="S73" i="5"/>
  <c r="E82" i="24"/>
  <c r="S82" i="5"/>
  <c r="S76" i="5"/>
  <c r="S99" i="5"/>
  <c r="S28" i="5"/>
  <c r="Q76" i="5"/>
  <c r="Q74" i="5"/>
  <c r="S30" i="5"/>
  <c r="S46" i="5"/>
  <c r="E79" i="24"/>
  <c r="C79" i="5"/>
  <c r="C105" i="5"/>
  <c r="E76" i="24"/>
  <c r="E86" i="24"/>
  <c r="E107" i="24"/>
  <c r="S51" i="5"/>
  <c r="S13" i="5"/>
  <c r="G83" i="5"/>
  <c r="E77" i="24"/>
  <c r="E73" i="24"/>
  <c r="C92" i="5"/>
  <c r="S42" i="5"/>
  <c r="E94" i="24"/>
  <c r="E109" i="24"/>
  <c r="E85" i="24"/>
  <c r="C80" i="5"/>
  <c r="C84" i="5"/>
  <c r="E103" i="24"/>
  <c r="E104" i="24"/>
  <c r="C88" i="5"/>
  <c r="G97" i="5"/>
  <c r="C93" i="5"/>
  <c r="R11" i="5"/>
  <c r="S11" i="5" s="1"/>
  <c r="C11" i="5"/>
  <c r="Q87" i="5"/>
  <c r="G80" i="5"/>
  <c r="G69" i="5"/>
  <c r="E98" i="24"/>
  <c r="E72" i="24"/>
  <c r="G78" i="5"/>
  <c r="G77" i="5"/>
  <c r="E106" i="24"/>
  <c r="E81" i="24"/>
  <c r="E88" i="24"/>
  <c r="Q82" i="5"/>
  <c r="Q85" i="5"/>
  <c r="G88" i="5"/>
  <c r="Q77" i="5"/>
  <c r="C83" i="5"/>
  <c r="Q105" i="5"/>
  <c r="G73" i="5"/>
  <c r="E69" i="24"/>
  <c r="C8" i="24"/>
  <c r="C69" i="24" s="1"/>
  <c r="G100" i="5"/>
  <c r="G94" i="5"/>
  <c r="S83" i="5"/>
  <c r="S14" i="5"/>
  <c r="Q89" i="5"/>
  <c r="Q103" i="5"/>
  <c r="G84" i="5"/>
  <c r="Q97" i="5"/>
  <c r="Q98" i="5"/>
  <c r="G79" i="5"/>
  <c r="G85" i="5"/>
  <c r="E102" i="24"/>
  <c r="E78" i="24"/>
  <c r="C74" i="5"/>
  <c r="C40" i="5"/>
  <c r="R40" i="5"/>
  <c r="S40" i="5" s="1"/>
  <c r="Q90" i="5"/>
  <c r="E89" i="24"/>
  <c r="S8" i="5"/>
  <c r="S69" i="5" s="1"/>
  <c r="R69" i="5"/>
  <c r="S12" i="5"/>
  <c r="Q83" i="5"/>
  <c r="G108" i="5"/>
  <c r="C82" i="5"/>
  <c r="C102" i="5"/>
  <c r="Q101" i="5"/>
  <c r="C8" i="5" l="1"/>
  <c r="C69" i="5" s="1"/>
</calcChain>
</file>

<file path=xl/sharedStrings.xml><?xml version="1.0" encoding="utf-8"?>
<sst xmlns="http://schemas.openxmlformats.org/spreadsheetml/2006/main" count="680" uniqueCount="165">
  <si>
    <t>Total</t>
  </si>
  <si>
    <t>Cuenta propia</t>
  </si>
  <si>
    <t>Trab. fam. no remu.</t>
  </si>
  <si>
    <t>Hombre</t>
  </si>
  <si>
    <t>Mujer</t>
  </si>
  <si>
    <t>Total Asalariados</t>
  </si>
  <si>
    <t>No.</t>
  </si>
  <si>
    <t>Total Ocupados</t>
  </si>
  <si>
    <t>Asalariados</t>
  </si>
  <si>
    <t xml:space="preserve">No. </t>
  </si>
  <si>
    <t>No Declaran Ingresos</t>
  </si>
  <si>
    <t xml:space="preserve">Total </t>
  </si>
  <si>
    <t>Privado</t>
  </si>
  <si>
    <t>Dominios</t>
  </si>
  <si>
    <t>Nivel Educativo</t>
  </si>
  <si>
    <t>Sexo</t>
  </si>
  <si>
    <t>Rama de Actividad</t>
  </si>
  <si>
    <t>Rama de Actividad (1 dig.)</t>
  </si>
  <si>
    <t>Ocupación (1 Dig.)</t>
  </si>
  <si>
    <t>Rango de Edad</t>
  </si>
  <si>
    <t>....... Continuación</t>
  </si>
  <si>
    <t>Rama de Actividad (1 Dig.)</t>
  </si>
  <si>
    <t>Pers. que declaran Ing.</t>
  </si>
  <si>
    <t>Total Pers. Ocupadas</t>
  </si>
  <si>
    <t>Población en Edad de Trabajar (PET)</t>
  </si>
  <si>
    <t>Quintil de Ingreso</t>
  </si>
  <si>
    <t>Población Total</t>
  </si>
  <si>
    <t>TDA</t>
  </si>
  <si>
    <t>MBT</t>
  </si>
  <si>
    <t>Ocupados</t>
  </si>
  <si>
    <t>Desocupados</t>
  </si>
  <si>
    <t>AEP</t>
  </si>
  <si>
    <t>Ingreso Promedio</t>
  </si>
  <si>
    <t xml:space="preserve">Rango de edad </t>
  </si>
  <si>
    <t>Declaran Ingresos</t>
  </si>
  <si>
    <t>Cuenta Propia</t>
  </si>
  <si>
    <t>No Declaran.</t>
  </si>
  <si>
    <t>Media</t>
  </si>
  <si>
    <t>Categorías</t>
  </si>
  <si>
    <t>Población Económicamente Activa (PEA)</t>
  </si>
  <si>
    <t>Ocupación Principal</t>
  </si>
  <si>
    <t>Nivel  Educativo</t>
  </si>
  <si>
    <t>Dominio</t>
  </si>
  <si>
    <t>Trab. Fam. no Remu.</t>
  </si>
  <si>
    <t>Sin Nivel</t>
  </si>
  <si>
    <t>Primaria</t>
  </si>
  <si>
    <t>Secundaria</t>
  </si>
  <si>
    <t>Superior</t>
  </si>
  <si>
    <t>De 10 a 11 años</t>
  </si>
  <si>
    <t>De 12 a 14 años</t>
  </si>
  <si>
    <t>De 15 a 18 años</t>
  </si>
  <si>
    <t>De 19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</si>
  <si>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</si>
  <si>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</si>
  <si>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</si>
  <si>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</si>
  <si>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</si>
  <si>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</si>
  <si>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</si>
  <si>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</si>
  <si>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 xml:space="preserve"> Distrito Central</t>
  </si>
  <si>
    <t xml:space="preserve"> San Pedro Sula</t>
  </si>
  <si>
    <t xml:space="preserve"> Rural</t>
  </si>
  <si>
    <t>No sabe, no responde</t>
  </si>
  <si>
    <t>De 30 a 35 años</t>
  </si>
  <si>
    <t>De 36 a 44 años</t>
  </si>
  <si>
    <t>De 45 a 59 años</t>
  </si>
  <si>
    <t>Terciaria</t>
  </si>
  <si>
    <t>Distrito Central</t>
  </si>
  <si>
    <t>San Pedro Sula</t>
  </si>
  <si>
    <t>Rural</t>
  </si>
  <si>
    <t xml:space="preserve"> Hombre</t>
  </si>
  <si>
    <t>Industria manufacturera</t>
  </si>
  <si>
    <t xml:space="preserve"> Urbano</t>
  </si>
  <si>
    <t>Urbano</t>
  </si>
  <si>
    <t>Total Nacional</t>
  </si>
  <si>
    <t xml:space="preserve">Total Nacional </t>
  </si>
  <si>
    <t>según dominio,  nivel educativo, rango de edad, sexo, rama de actividad y ocupación</t>
  </si>
  <si>
    <t>AEP= Años de Estudio Promedio</t>
  </si>
  <si>
    <t>TDA= Tasa de Desempleo Abierto</t>
  </si>
  <si>
    <t>MBT= Meses promedio en Busca de Trabajo</t>
  </si>
  <si>
    <t xml:space="preserve">Cuadro No. 3. Personas ocupadas por categoría ocupacional, según dominio, nivel educativo, rango de edad, sexo. </t>
  </si>
  <si>
    <t>Cuadro No. 3. Personas ocupadas por categoría ocupacional, según dominio, nivel educativo, rango de edad, sexo,</t>
  </si>
  <si>
    <t>Cuadro No. 4. Personas ocupadas y que declaran ingresos por categoría ocupacional, según dominio, nivel educativo, rango de edad,</t>
  </si>
  <si>
    <t>sexo, número de salarios mínimos devengados, rama de actividad y ocupación</t>
  </si>
  <si>
    <t>Cuadro No. 5. Ingreso promedio de las personas ocupadas por categoría  ocupacional, según dominio,</t>
  </si>
  <si>
    <t>nivel educativo, rango de edad, sexo, número de salarios mínimos, rama de actividad y ocupación</t>
  </si>
  <si>
    <t>rangos de edad, sexo, número de salarios mínimos devengados, rama de actividad y ocupación</t>
  </si>
  <si>
    <t>Cuadro No. 6. Años de estudio promedio de las personas ocupadas por categoría ocupacional, según dominio, nivel educativo,</t>
  </si>
  <si>
    <t xml:space="preserve">número de salarios mínimos, rama de actividad y ocupación </t>
  </si>
  <si>
    <t>Ocupación Principal, Lps/Mes/Persona</t>
  </si>
  <si>
    <t>% 1/</t>
  </si>
  <si>
    <t>1/ Porcentaje por columna</t>
  </si>
  <si>
    <t>2/ El nivel educativo incluye la población menor de cinco años</t>
  </si>
  <si>
    <t>1/ Porcentaje por columnas</t>
  </si>
  <si>
    <t>2/ Porcentaje  por filas</t>
  </si>
  <si>
    <t xml:space="preserve"> Resto urbano</t>
  </si>
  <si>
    <t>Resto urbano</t>
  </si>
  <si>
    <t>De 60 años y más</t>
  </si>
  <si>
    <t>Busca trabajo por primera vez</t>
  </si>
  <si>
    <t>De 65 años y más</t>
  </si>
  <si>
    <t>Tasa de Participación (TP)</t>
  </si>
  <si>
    <t>3/ No. de salarios mínimos (personas que declaran ingresos) y trabajan 36 Hrs. o mas</t>
  </si>
  <si>
    <t>Menos de un salario</t>
  </si>
  <si>
    <t>De 1 a 2 salarios</t>
  </si>
  <si>
    <t>De 2 a 3 salarios</t>
  </si>
  <si>
    <t>De 3 a 4 salarios</t>
  </si>
  <si>
    <t>De 4 salarios y más</t>
  </si>
  <si>
    <t>3/ No. de salarios mínimos (personas que declaran ingresos) y trabajan 36 Hrs. o mas en la ocupación principal</t>
  </si>
  <si>
    <t>Total Nacional 2/</t>
  </si>
  <si>
    <t>No. de Salarios Mínimos 3/</t>
  </si>
  <si>
    <t>No. de Salarios Mínimos 1/</t>
  </si>
  <si>
    <t>1/ No. de salarios mínimos (personas que declaran ingresos) y trabajan 36 Hrs. o mas</t>
  </si>
  <si>
    <t>Menos de 1 salario y trab &lt;36 horas</t>
  </si>
  <si>
    <t>Menos de 1 salario y trab &gt;=36 horas</t>
  </si>
  <si>
    <t>Menos de 1 salario y no decl. horas</t>
  </si>
  <si>
    <t>según dominio, quintil del ingreso de hogar, nivel educativo y rango de edad</t>
  </si>
  <si>
    <t>Público</t>
  </si>
  <si>
    <t>Doméstico</t>
  </si>
  <si>
    <t xml:space="preserve">Cuadro No. 1. Población en Edad de Trabajar (PET), Población Económicamente Activa (PEA) y Tasa de Participación (TP) </t>
  </si>
  <si>
    <t>Nivel educativo 2/</t>
  </si>
  <si>
    <t>Cuadro No. 2. Tasa de Desempleo Abierto (TDA), Población en Edad de Trabajar (PET) y Población Económicamente Activa (PEA),</t>
  </si>
  <si>
    <t>Cuadro No. 5. Ingreso promedio de las personas ocupadas que declaran Ingreso por categoría  ocupacional, según dominio,</t>
  </si>
  <si>
    <t>(Promedio de salarios mínimos por rama)</t>
  </si>
  <si>
    <t>Quintil 1</t>
  </si>
  <si>
    <t>Quintil 2</t>
  </si>
  <si>
    <t>Quintil 3</t>
  </si>
  <si>
    <t>Quintil 4</t>
  </si>
  <si>
    <t>Quintil 5</t>
  </si>
  <si>
    <t>Cuadro No. 6. Años de estudio promedio de las personas ocupadas por categoría ocupacional, según dominio, nivel educativo,rangos de edad, sexo, número de salarios mínimos devengados, rama de actividad y ocupación</t>
  </si>
  <si>
    <t xml:space="preserve">Rama de Actividad </t>
  </si>
  <si>
    <t xml:space="preserve">Ocupación </t>
  </si>
  <si>
    <t>Agricultura, ganaderia, silvicultura y pesca</t>
  </si>
  <si>
    <t>Explotacion de minas y canteras</t>
  </si>
  <si>
    <t>Suministro de electricidad, gas, vapor y aire acondicionado</t>
  </si>
  <si>
    <t>Suministro de agua, evacuacion de aguas residuales, gestion de desechos y descontaminacion</t>
  </si>
  <si>
    <t>Construccion</t>
  </si>
  <si>
    <t>Comercio al por mayor y al por menor, reparacion de vehiculos automotores y motocicletas</t>
  </si>
  <si>
    <t>Transporte y almacenamiento</t>
  </si>
  <si>
    <t>Actividades de alojamiento y de servicios de comida</t>
  </si>
  <si>
    <t>Informacion y comunicaciones</t>
  </si>
  <si>
    <t>Actividades finacieras y de seguros</t>
  </si>
  <si>
    <t>Actividades inmobiliarias</t>
  </si>
  <si>
    <t>Actividades profesionales, cientificas y tecnicas</t>
  </si>
  <si>
    <t>Actividades de servicios administrativos y de apoyo</t>
  </si>
  <si>
    <t>Aministracion publica y defensa, planes de seguridad social de afiliacion obligatoria</t>
  </si>
  <si>
    <t>Enseñanza</t>
  </si>
  <si>
    <t>Actividades de atencion de la salud humana y de asistencia social</t>
  </si>
  <si>
    <t>Actividades artisticas, de entretenimiento y recreativas</t>
  </si>
  <si>
    <t>Otras actividades de servicios</t>
  </si>
  <si>
    <t>Actividades de los hogares como empleadores y actividades no diferenciadas de los hogares como productores de bienes y s</t>
  </si>
  <si>
    <t>Actividades de organizaciones y organos extraterritoriales</t>
  </si>
  <si>
    <t>Ocupaciones NO especificadas</t>
  </si>
  <si>
    <t>NS/NR</t>
  </si>
  <si>
    <t>Directores y gerentes</t>
  </si>
  <si>
    <t>Profesionales cientificos e intelectuales</t>
  </si>
  <si>
    <t>Tecnicos y profesionales de nivel medio</t>
  </si>
  <si>
    <t>Personal de apoyo administrativo</t>
  </si>
  <si>
    <t>Trabajadores de los servicios y vendedores de comercios y mercados</t>
  </si>
  <si>
    <t>Agricultores y trabajadores calificados agropecuarios forestales y pesqueros</t>
  </si>
  <si>
    <t>Oficiales, operarios y artesanos de artes mecanicas y de otros oficios</t>
  </si>
  <si>
    <t>Operadores de instalaciones y maquinas y ensambladores</t>
  </si>
  <si>
    <t>Ocupaciones elementales</t>
  </si>
  <si>
    <t>Ocupaciones militares</t>
  </si>
  <si>
    <t>Rama de actividad NO especificada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</si>
</sst>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-* #,##0_-;\-* #,##0_-;_-* &quot;-&quot;_-;_-@_-"/>
    <numFmt numFmtId="166" formatCode="_-* #,##0.00_-;\-* #,##0.00_-;_-* &quot;-&quot;??_-;_-@_-"/>
    <numFmt numFmtId="167" formatCode="_-* #,##0.0_-;\-* #,##0.0_-;_-* &quot;-&quot;??_-;_-@_-"/>
    <numFmt numFmtId="168" formatCode="_-* #,##0_-;\-* #,##0_-;_-* &quot;-&quot;??_-;_-@_-"/>
    <numFmt numFmtId="169" formatCode="_-* #,##0.0_-;\-* #,##0.0_-;_-* &quot;-&quot;?_-;_-@_-"/>
    <numFmt numFmtId="170" formatCode="0.0"/>
    <numFmt numFmtId="171" formatCode="_-* #,##0_-;\-* #,##0_-;_-* &quot;-&quot;?_-;_-@_-"/>
    <numFmt numFmtId="172" formatCode="_-[$€]* #,##0.00_-;\-[$€]* #,##0.00_-;_-[$€]* &quot;-&quot;??_-;_-@_-"/>
    <numFmt numFmtId="173" formatCode="###0"/>
  </numFmts>
  <fonts count="16" x14ac:knownFonts="1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 val="singleAccounting"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172" fontId="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</cellStyleXfs>
  <cellXfs count="276">
    <xf numFmtId="0" fontId="0" fillId="0" borderId="0" xfId="0"/>
    <xf numFmtId="168" fontId="0" fillId="0" borderId="0" xfId="17" applyNumberFormat="1" applyFont="1"/>
    <xf numFmtId="0" fontId="4" fillId="0" borderId="0" xfId="0" applyFont="1" applyFill="1" applyBorder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7" applyNumberFormat="1" applyFont="1" applyBorder="1"/>
    <xf numFmtId="0" fontId="4" fillId="0" borderId="0" xfId="0" applyFont="1"/>
    <xf numFmtId="168" fontId="3" fillId="0" borderId="0" xfId="17" applyNumberFormat="1" applyFont="1" applyBorder="1" applyAlignment="1">
      <alignment horizontal="center"/>
    </xf>
    <xf numFmtId="168" fontId="3" fillId="0" borderId="0" xfId="17" applyNumberFormat="1" applyFont="1" applyBorder="1" applyAlignment="1">
      <alignment horizontal="center" vertical="center" wrapText="1"/>
    </xf>
    <xf numFmtId="168" fontId="0" fillId="0" borderId="0" xfId="17" applyNumberFormat="1" applyFont="1" applyFill="1"/>
    <xf numFmtId="168" fontId="0" fillId="0" borderId="0" xfId="0" applyNumberFormat="1"/>
    <xf numFmtId="168" fontId="0" fillId="0" borderId="0" xfId="17" applyNumberFormat="1" applyFont="1" applyBorder="1" applyAlignment="1">
      <alignment horizontal="left" indent="1"/>
    </xf>
    <xf numFmtId="167" fontId="0" fillId="0" borderId="1" xfId="17" applyNumberFormat="1" applyFont="1" applyBorder="1"/>
    <xf numFmtId="0" fontId="3" fillId="0" borderId="0" xfId="96" applyFont="1" applyAlignment="1">
      <alignment horizontal="center"/>
    </xf>
    <xf numFmtId="0" fontId="6" fillId="0" borderId="0" xfId="96" applyFont="1" applyAlignment="1">
      <alignment horizontal="center"/>
    </xf>
    <xf numFmtId="0" fontId="4" fillId="0" borderId="0" xfId="96" applyFont="1" applyFill="1" applyBorder="1" applyAlignment="1">
      <alignment horizontal="left" indent="1"/>
    </xf>
    <xf numFmtId="167" fontId="3" fillId="0" borderId="1" xfId="17" applyNumberFormat="1" applyFont="1" applyBorder="1" applyAlignment="1">
      <alignment horizontal="center" vertical="center" wrapText="1"/>
    </xf>
    <xf numFmtId="0" fontId="3" fillId="0" borderId="0" xfId="96" applyFont="1" applyBorder="1"/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indent="1"/>
    </xf>
    <xf numFmtId="169" fontId="0" fillId="0" borderId="0" xfId="0" applyNumberFormat="1"/>
    <xf numFmtId="169" fontId="0" fillId="0" borderId="1" xfId="17" applyNumberFormat="1" applyFont="1" applyBorder="1"/>
    <xf numFmtId="169" fontId="0" fillId="0" borderId="0" xfId="17" applyNumberFormat="1" applyFont="1" applyBorder="1"/>
    <xf numFmtId="168" fontId="3" fillId="0" borderId="0" xfId="17" applyNumberFormat="1" applyFont="1" applyFill="1" applyBorder="1"/>
    <xf numFmtId="0" fontId="0" fillId="0" borderId="0" xfId="0" applyFill="1"/>
    <xf numFmtId="169" fontId="3" fillId="0" borderId="0" xfId="17" applyNumberFormat="1" applyFont="1" applyFill="1" applyBorder="1"/>
    <xf numFmtId="0" fontId="3" fillId="0" borderId="0" xfId="0" applyFont="1" applyFill="1" applyBorder="1"/>
    <xf numFmtId="168" fontId="0" fillId="0" borderId="0" xfId="17" applyNumberFormat="1" applyFont="1" applyFill="1" applyBorder="1"/>
    <xf numFmtId="169" fontId="3" fillId="0" borderId="0" xfId="17" applyNumberFormat="1" applyFont="1" applyFill="1" applyBorder="1" applyAlignment="1">
      <alignment horizontal="center"/>
    </xf>
    <xf numFmtId="168" fontId="3" fillId="0" borderId="2" xfId="17" applyNumberFormat="1" applyFont="1" applyBorder="1" applyAlignment="1">
      <alignment horizontal="center" vertical="center" wrapText="1"/>
    </xf>
    <xf numFmtId="168" fontId="3" fillId="0" borderId="0" xfId="71" applyNumberFormat="1" applyFont="1" applyFill="1" applyBorder="1"/>
    <xf numFmtId="0" fontId="4" fillId="0" borderId="0" xfId="93" applyFont="1" applyFill="1" applyBorder="1" applyAlignment="1">
      <alignment horizontal="left" indent="1"/>
    </xf>
    <xf numFmtId="168" fontId="3" fillId="0" borderId="0" xfId="17" applyNumberFormat="1" applyFont="1" applyBorder="1" applyAlignment="1">
      <alignment horizontal="left" vertical="justify"/>
    </xf>
    <xf numFmtId="169" fontId="0" fillId="0" borderId="0" xfId="17" applyNumberFormat="1" applyFont="1" applyFill="1" applyBorder="1"/>
    <xf numFmtId="167" fontId="0" fillId="0" borderId="0" xfId="17" applyNumberFormat="1" applyFont="1" applyFill="1" applyBorder="1"/>
    <xf numFmtId="170" fontId="3" fillId="0" borderId="0" xfId="96" applyNumberFormat="1" applyFont="1" applyBorder="1"/>
    <xf numFmtId="170" fontId="3" fillId="0" borderId="0" xfId="0" applyNumberFormat="1" applyFont="1" applyBorder="1" applyAlignment="1">
      <alignment horizontal="left" indent="1"/>
    </xf>
    <xf numFmtId="170" fontId="5" fillId="0" borderId="0" xfId="71" applyNumberFormat="1" applyFont="1" applyBorder="1" applyAlignment="1">
      <alignment horizontal="left" indent="2"/>
    </xf>
    <xf numFmtId="170" fontId="5" fillId="0" borderId="0" xfId="71" applyNumberFormat="1" applyFont="1" applyBorder="1" applyAlignment="1">
      <alignment horizontal="left" indent="3"/>
    </xf>
    <xf numFmtId="170" fontId="4" fillId="0" borderId="0" xfId="96" applyNumberFormat="1" applyFont="1" applyFill="1" applyBorder="1" applyAlignment="1">
      <alignment horizontal="left" indent="1"/>
    </xf>
    <xf numFmtId="170" fontId="3" fillId="0" borderId="0" xfId="96" applyNumberFormat="1" applyFont="1" applyAlignment="1">
      <alignment horizontal="center"/>
    </xf>
    <xf numFmtId="170" fontId="3" fillId="0" borderId="1" xfId="17" applyNumberFormat="1" applyFont="1" applyBorder="1" applyAlignment="1">
      <alignment horizontal="center" vertical="center" wrapText="1"/>
    </xf>
    <xf numFmtId="170" fontId="3" fillId="0" borderId="2" xfId="17" applyNumberFormat="1" applyFont="1" applyBorder="1" applyAlignment="1">
      <alignment horizontal="center"/>
    </xf>
    <xf numFmtId="170" fontId="3" fillId="0" borderId="1" xfId="17" applyNumberFormat="1" applyFont="1" applyBorder="1" applyAlignment="1">
      <alignment horizontal="center"/>
    </xf>
    <xf numFmtId="170" fontId="3" fillId="0" borderId="0" xfId="17" applyNumberFormat="1" applyFont="1" applyBorder="1"/>
    <xf numFmtId="169" fontId="0" fillId="0" borderId="0" xfId="0" applyNumberFormat="1" applyFill="1"/>
    <xf numFmtId="169" fontId="0" fillId="0" borderId="0" xfId="17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169" fontId="3" fillId="0" borderId="2" xfId="0" applyNumberFormat="1" applyFont="1" applyFill="1" applyBorder="1" applyAlignment="1">
      <alignment horizontal="center" vertical="center" wrapText="1"/>
    </xf>
    <xf numFmtId="168" fontId="0" fillId="0" borderId="1" xfId="17" applyNumberFormat="1" applyFont="1" applyFill="1" applyBorder="1"/>
    <xf numFmtId="0" fontId="3" fillId="0" borderId="0" xfId="0" applyFont="1" applyFill="1" applyBorder="1" applyAlignment="1"/>
    <xf numFmtId="0" fontId="3" fillId="0" borderId="0" xfId="0" applyFont="1" applyFill="1"/>
    <xf numFmtId="170" fontId="0" fillId="0" borderId="0" xfId="0" applyNumberFormat="1" applyFill="1" applyBorder="1"/>
    <xf numFmtId="0" fontId="3" fillId="0" borderId="0" xfId="0" applyFont="1" applyFill="1" applyBorder="1" applyAlignment="1">
      <alignment horizontal="left" indent="1"/>
    </xf>
    <xf numFmtId="168" fontId="0" fillId="0" borderId="0" xfId="17" applyNumberFormat="1" applyFont="1" applyFill="1" applyBorder="1" applyAlignment="1">
      <alignment horizontal="left" indent="2"/>
    </xf>
    <xf numFmtId="168" fontId="0" fillId="0" borderId="0" xfId="17" applyNumberFormat="1" applyFont="1" applyFill="1" applyBorder="1" applyAlignment="1">
      <alignment horizontal="left" indent="1"/>
    </xf>
    <xf numFmtId="169" fontId="0" fillId="0" borderId="0" xfId="17" applyNumberFormat="1" applyFont="1" applyFill="1" applyBorder="1" applyAlignment="1">
      <alignment horizontal="center"/>
    </xf>
    <xf numFmtId="168" fontId="0" fillId="0" borderId="0" xfId="17" applyNumberFormat="1" applyFont="1" applyFill="1" applyBorder="1" applyAlignment="1">
      <alignment horizontal="left" indent="3"/>
    </xf>
    <xf numFmtId="0" fontId="0" fillId="0" borderId="0" xfId="0" applyFill="1" applyBorder="1"/>
    <xf numFmtId="168" fontId="5" fillId="0" borderId="0" xfId="71" applyNumberFormat="1" applyFont="1" applyFill="1" applyBorder="1" applyAlignment="1">
      <alignment horizontal="left" indent="2"/>
    </xf>
    <xf numFmtId="168" fontId="5" fillId="0" borderId="0" xfId="71" applyNumberFormat="1" applyFont="1" applyFill="1" applyBorder="1" applyAlignment="1">
      <alignment horizontal="left" indent="3"/>
    </xf>
    <xf numFmtId="0" fontId="3" fillId="0" borderId="1" xfId="0" applyFont="1" applyFill="1" applyBorder="1" applyAlignment="1">
      <alignment horizontal="center" vertical="center" wrapText="1"/>
    </xf>
    <xf numFmtId="168" fontId="3" fillId="0" borderId="1" xfId="17" applyNumberFormat="1" applyFont="1" applyFill="1" applyBorder="1"/>
    <xf numFmtId="169" fontId="3" fillId="0" borderId="1" xfId="17" applyNumberFormat="1" applyFont="1" applyFill="1" applyBorder="1"/>
    <xf numFmtId="169" fontId="5" fillId="0" borderId="1" xfId="17" applyNumberFormat="1" applyFont="1" applyFill="1" applyBorder="1"/>
    <xf numFmtId="169" fontId="3" fillId="0" borderId="1" xfId="17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 indent="1"/>
    </xf>
    <xf numFmtId="169" fontId="0" fillId="0" borderId="0" xfId="0" applyNumberFormat="1" applyFill="1" applyBorder="1"/>
    <xf numFmtId="167" fontId="3" fillId="0" borderId="0" xfId="17" applyNumberFormat="1" applyFont="1" applyFill="1" applyBorder="1"/>
    <xf numFmtId="0" fontId="3" fillId="0" borderId="0" xfId="0" applyFont="1" applyBorder="1" applyAlignment="1">
      <alignment vertical="center" wrapText="1"/>
    </xf>
    <xf numFmtId="168" fontId="5" fillId="0" borderId="0" xfId="17" applyNumberFormat="1" applyFont="1" applyFill="1" applyBorder="1"/>
    <xf numFmtId="167" fontId="5" fillId="0" borderId="0" xfId="17" applyNumberFormat="1" applyFont="1" applyFill="1" applyBorder="1"/>
    <xf numFmtId="0" fontId="2" fillId="0" borderId="0" xfId="93" applyFill="1"/>
    <xf numFmtId="0" fontId="3" fillId="0" borderId="0" xfId="93" applyFont="1" applyFill="1"/>
    <xf numFmtId="169" fontId="2" fillId="0" borderId="0" xfId="93" applyNumberFormat="1" applyFill="1"/>
    <xf numFmtId="168" fontId="3" fillId="0" borderId="0" xfId="76" applyNumberFormat="1" applyFont="1" applyFill="1" applyBorder="1"/>
    <xf numFmtId="168" fontId="2" fillId="0" borderId="0" xfId="71" applyNumberFormat="1" applyFill="1"/>
    <xf numFmtId="169" fontId="2" fillId="0" borderId="0" xfId="71" applyNumberFormat="1" applyFill="1"/>
    <xf numFmtId="167" fontId="2" fillId="0" borderId="0" xfId="71" applyNumberFormat="1" applyFill="1"/>
    <xf numFmtId="168" fontId="3" fillId="0" borderId="0" xfId="71" applyNumberFormat="1" applyFont="1" applyFill="1" applyAlignment="1">
      <alignment horizontal="center"/>
    </xf>
    <xf numFmtId="167" fontId="2" fillId="0" borderId="0" xfId="93" applyNumberFormat="1" applyFill="1"/>
    <xf numFmtId="0" fontId="3" fillId="0" borderId="0" xfId="93" applyFont="1" applyFill="1" applyAlignment="1">
      <alignment horizontal="center"/>
    </xf>
    <xf numFmtId="168" fontId="3" fillId="0" borderId="0" xfId="0" applyNumberFormat="1" applyFont="1" applyFill="1" applyBorder="1"/>
    <xf numFmtId="168" fontId="3" fillId="0" borderId="2" xfId="17" applyNumberFormat="1" applyFont="1" applyFill="1" applyBorder="1" applyAlignment="1">
      <alignment horizontal="center"/>
    </xf>
    <xf numFmtId="169" fontId="3" fillId="0" borderId="2" xfId="17" applyNumberFormat="1" applyFont="1" applyFill="1" applyBorder="1" applyAlignment="1">
      <alignment horizontal="center"/>
    </xf>
    <xf numFmtId="168" fontId="2" fillId="0" borderId="0" xfId="17" applyNumberFormat="1" applyFill="1" applyBorder="1"/>
    <xf numFmtId="169" fontId="2" fillId="0" borderId="0" xfId="17" applyNumberFormat="1" applyFill="1" applyBorder="1"/>
    <xf numFmtId="168" fontId="0" fillId="0" borderId="0" xfId="0" applyNumberFormat="1" applyFill="1"/>
    <xf numFmtId="171" fontId="3" fillId="0" borderId="0" xfId="0" applyNumberFormat="1" applyFont="1" applyFill="1" applyAlignment="1">
      <alignment horizontal="center"/>
    </xf>
    <xf numFmtId="169" fontId="0" fillId="0" borderId="1" xfId="17" applyNumberFormat="1" applyFont="1" applyFill="1" applyBorder="1"/>
    <xf numFmtId="167" fontId="3" fillId="0" borderId="0" xfId="17" applyNumberFormat="1" applyFont="1" applyFill="1" applyBorder="1" applyAlignment="1">
      <alignment horizontal="right"/>
    </xf>
    <xf numFmtId="168" fontId="3" fillId="0" borderId="0" xfId="17" applyNumberFormat="1" applyFont="1" applyFill="1" applyBorder="1" applyAlignment="1">
      <alignment horizontal="right"/>
    </xf>
    <xf numFmtId="167" fontId="0" fillId="0" borderId="0" xfId="17" applyNumberFormat="1" applyFont="1" applyFill="1" applyBorder="1" applyAlignment="1">
      <alignment horizontal="right"/>
    </xf>
    <xf numFmtId="167" fontId="5" fillId="0" borderId="0" xfId="17" applyNumberFormat="1" applyFont="1" applyFill="1" applyBorder="1" applyAlignment="1">
      <alignment horizontal="right"/>
    </xf>
    <xf numFmtId="168" fontId="5" fillId="0" borderId="0" xfId="17" applyNumberFormat="1" applyFont="1" applyFill="1" applyBorder="1" applyAlignment="1">
      <alignment horizontal="right"/>
    </xf>
    <xf numFmtId="168" fontId="3" fillId="0" borderId="0" xfId="17" applyNumberFormat="1" applyFont="1" applyBorder="1" applyAlignment="1">
      <alignment horizontal="right" vertical="justify"/>
    </xf>
    <xf numFmtId="168" fontId="3" fillId="0" borderId="0" xfId="17" applyNumberFormat="1" applyFont="1" applyBorder="1" applyAlignment="1">
      <alignment horizontal="right"/>
    </xf>
    <xf numFmtId="167" fontId="0" fillId="0" borderId="0" xfId="17" applyNumberFormat="1" applyFont="1" applyFill="1" applyAlignment="1">
      <alignment horizontal="right"/>
    </xf>
    <xf numFmtId="167" fontId="3" fillId="0" borderId="0" xfId="17" applyNumberFormat="1" applyFont="1" applyBorder="1" applyAlignment="1">
      <alignment horizontal="right"/>
    </xf>
    <xf numFmtId="167" fontId="5" fillId="0" borderId="0" xfId="17" applyNumberFormat="1" applyFont="1" applyBorder="1" applyAlignment="1">
      <alignment horizontal="right"/>
    </xf>
    <xf numFmtId="0" fontId="5" fillId="0" borderId="0" xfId="0" applyFont="1" applyFill="1"/>
    <xf numFmtId="169" fontId="5" fillId="0" borderId="0" xfId="17" applyNumberFormat="1" applyFont="1" applyFill="1" applyBorder="1"/>
    <xf numFmtId="167" fontId="0" fillId="0" borderId="0" xfId="17" applyNumberFormat="1" applyFont="1" applyFill="1"/>
    <xf numFmtId="168" fontId="3" fillId="0" borderId="0" xfId="17" applyNumberFormat="1" applyFont="1" applyFill="1" applyBorder="1" applyAlignment="1">
      <alignment horizontal="left" indent="1"/>
    </xf>
    <xf numFmtId="168" fontId="3" fillId="0" borderId="0" xfId="17" applyNumberFormat="1" applyFont="1" applyFill="1"/>
    <xf numFmtId="168" fontId="5" fillId="0" borderId="0" xfId="17" applyNumberFormat="1" applyFont="1" applyFill="1" applyBorder="1" applyAlignment="1">
      <alignment horizontal="left" indent="1"/>
    </xf>
    <xf numFmtId="168" fontId="5" fillId="0" borderId="0" xfId="17" applyNumberFormat="1" applyFont="1" applyFill="1"/>
    <xf numFmtId="167" fontId="5" fillId="0" borderId="0" xfId="17" applyNumberFormat="1" applyFont="1" applyFill="1"/>
    <xf numFmtId="168" fontId="0" fillId="0" borderId="0" xfId="17" applyNumberFormat="1" applyFont="1" applyBorder="1" applyAlignment="1">
      <alignment horizontal="left" indent="2"/>
    </xf>
    <xf numFmtId="167" fontId="3" fillId="0" borderId="0" xfId="17" applyNumberFormat="1" applyFont="1" applyFill="1" applyBorder="1" applyAlignment="1">
      <alignment horizontal="center"/>
    </xf>
    <xf numFmtId="167" fontId="5" fillId="0" borderId="0" xfId="17" applyNumberFormat="1" applyFont="1" applyFill="1" applyBorder="1" applyAlignment="1">
      <alignment horizontal="center"/>
    </xf>
    <xf numFmtId="170" fontId="3" fillId="0" borderId="0" xfId="96" applyNumberFormat="1" applyFont="1" applyBorder="1" applyAlignment="1">
      <alignment horizontal="left" indent="1"/>
    </xf>
    <xf numFmtId="170" fontId="3" fillId="0" borderId="0" xfId="17" applyNumberFormat="1" applyFont="1" applyBorder="1" applyAlignment="1">
      <alignment horizontal="left" vertical="justify"/>
    </xf>
    <xf numFmtId="167" fontId="5" fillId="0" borderId="0" xfId="17" applyNumberFormat="1" applyFont="1"/>
    <xf numFmtId="167" fontId="3" fillId="3" borderId="0" xfId="17" applyNumberFormat="1" applyFont="1" applyFill="1" applyBorder="1" applyAlignment="1">
      <alignment horizontal="right"/>
    </xf>
    <xf numFmtId="167" fontId="3" fillId="0" borderId="0" xfId="17" applyNumberFormat="1" applyFont="1"/>
    <xf numFmtId="167" fontId="3" fillId="3" borderId="0" xfId="17" applyNumberFormat="1" applyFont="1" applyFill="1"/>
    <xf numFmtId="169" fontId="11" fillId="0" borderId="0" xfId="17" applyNumberFormat="1" applyFont="1" applyFill="1" applyBorder="1"/>
    <xf numFmtId="0" fontId="11" fillId="0" borderId="1" xfId="93" applyFont="1" applyFill="1" applyBorder="1"/>
    <xf numFmtId="168" fontId="11" fillId="0" borderId="1" xfId="93" applyNumberFormat="1" applyFont="1" applyFill="1" applyBorder="1"/>
    <xf numFmtId="169" fontId="11" fillId="0" borderId="1" xfId="93" applyNumberFormat="1" applyFont="1" applyFill="1" applyBorder="1"/>
    <xf numFmtId="168" fontId="11" fillId="0" borderId="0" xfId="17" applyNumberFormat="1" applyFont="1" applyFill="1"/>
    <xf numFmtId="0" fontId="11" fillId="0" borderId="0" xfId="93" applyFont="1" applyFill="1"/>
    <xf numFmtId="169" fontId="11" fillId="0" borderId="0" xfId="71" applyNumberFormat="1" applyFont="1" applyFill="1" applyBorder="1"/>
    <xf numFmtId="168" fontId="11" fillId="0" borderId="0" xfId="71" applyNumberFormat="1" applyFont="1" applyFill="1" applyBorder="1"/>
    <xf numFmtId="167" fontId="11" fillId="0" borderId="0" xfId="71" applyNumberFormat="1" applyFont="1" applyFill="1" applyBorder="1"/>
    <xf numFmtId="168" fontId="11" fillId="0" borderId="0" xfId="71" applyNumberFormat="1" applyFont="1" applyFill="1"/>
    <xf numFmtId="169" fontId="11" fillId="0" borderId="0" xfId="71" applyNumberFormat="1" applyFont="1" applyFill="1"/>
    <xf numFmtId="167" fontId="11" fillId="0" borderId="0" xfId="71" applyNumberFormat="1" applyFont="1" applyFill="1"/>
    <xf numFmtId="169" fontId="11" fillId="0" borderId="0" xfId="93" applyNumberFormat="1" applyFont="1" applyFill="1"/>
    <xf numFmtId="168" fontId="11" fillId="0" borderId="1" xfId="71" applyNumberFormat="1" applyFont="1" applyFill="1" applyBorder="1"/>
    <xf numFmtId="169" fontId="11" fillId="0" borderId="1" xfId="71" applyNumberFormat="1" applyFont="1" applyFill="1" applyBorder="1"/>
    <xf numFmtId="167" fontId="11" fillId="0" borderId="0" xfId="93" applyNumberFormat="1" applyFont="1" applyFill="1"/>
    <xf numFmtId="0" fontId="11" fillId="0" borderId="0" xfId="96" applyFont="1"/>
    <xf numFmtId="0" fontId="11" fillId="0" borderId="1" xfId="96" applyFont="1" applyBorder="1"/>
    <xf numFmtId="168" fontId="11" fillId="0" borderId="0" xfId="17" applyNumberFormat="1" applyFont="1" applyBorder="1"/>
    <xf numFmtId="168" fontId="11" fillId="0" borderId="0" xfId="17" applyNumberFormat="1" applyFont="1"/>
    <xf numFmtId="0" fontId="11" fillId="0" borderId="0" xfId="96" applyFont="1" applyBorder="1"/>
    <xf numFmtId="168" fontId="11" fillId="0" borderId="0" xfId="17" applyNumberFormat="1" applyFont="1" applyBorder="1" applyAlignment="1">
      <alignment horizontal="right"/>
    </xf>
    <xf numFmtId="167" fontId="11" fillId="0" borderId="1" xfId="17" applyNumberFormat="1" applyFont="1" applyBorder="1"/>
    <xf numFmtId="170" fontId="11" fillId="0" borderId="0" xfId="96" applyNumberFormat="1" applyFont="1" applyBorder="1"/>
    <xf numFmtId="167" fontId="11" fillId="0" borderId="0" xfId="17" applyNumberFormat="1" applyFont="1"/>
    <xf numFmtId="170" fontId="11" fillId="0" borderId="0" xfId="17" applyNumberFormat="1" applyFont="1" applyBorder="1" applyAlignment="1">
      <alignment horizontal="left" indent="2"/>
    </xf>
    <xf numFmtId="170" fontId="11" fillId="0" borderId="0" xfId="17" applyNumberFormat="1" applyFont="1" applyBorder="1" applyAlignment="1">
      <alignment horizontal="left" indent="3"/>
    </xf>
    <xf numFmtId="170" fontId="11" fillId="0" borderId="0" xfId="96" applyNumberFormat="1" applyFont="1" applyAlignment="1">
      <alignment horizontal="left" indent="1"/>
    </xf>
    <xf numFmtId="170" fontId="11" fillId="0" borderId="0" xfId="96" applyNumberFormat="1" applyFont="1" applyBorder="1" applyAlignment="1">
      <alignment horizontal="left" indent="1"/>
    </xf>
    <xf numFmtId="170" fontId="11" fillId="0" borderId="0" xfId="96" applyNumberFormat="1" applyFont="1"/>
    <xf numFmtId="167" fontId="11" fillId="0" borderId="0" xfId="17" applyNumberFormat="1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69" fontId="3" fillId="0" borderId="0" xfId="0" applyNumberFormat="1" applyFont="1" applyFill="1" applyAlignment="1">
      <alignment horizontal="center"/>
    </xf>
    <xf numFmtId="168" fontId="2" fillId="0" borderId="2" xfId="17" applyNumberFormat="1" applyFill="1" applyBorder="1" applyAlignment="1">
      <alignment horizontal="left" indent="1"/>
    </xf>
    <xf numFmtId="0" fontId="0" fillId="0" borderId="2" xfId="0" applyFill="1" applyBorder="1"/>
    <xf numFmtId="169" fontId="0" fillId="0" borderId="2" xfId="0" applyNumberFormat="1" applyFill="1" applyBorder="1"/>
    <xf numFmtId="167" fontId="5" fillId="0" borderId="2" xfId="17" applyNumberFormat="1" applyFont="1" applyFill="1" applyBorder="1"/>
    <xf numFmtId="168" fontId="3" fillId="0" borderId="0" xfId="69" applyNumberFormat="1" applyFont="1" applyFill="1" applyBorder="1"/>
    <xf numFmtId="168" fontId="12" fillId="0" borderId="0" xfId="69" applyNumberFormat="1" applyFill="1" applyBorder="1"/>
    <xf numFmtId="168" fontId="12" fillId="0" borderId="0" xfId="69" applyNumberFormat="1" applyFont="1" applyFill="1" applyBorder="1" applyAlignment="1">
      <alignment horizontal="left" indent="1"/>
    </xf>
    <xf numFmtId="168" fontId="12" fillId="0" borderId="0" xfId="69" applyNumberFormat="1" applyFont="1" applyFill="1" applyBorder="1" applyAlignment="1">
      <alignment horizontal="left" indent="2"/>
    </xf>
    <xf numFmtId="168" fontId="12" fillId="0" borderId="0" xfId="69" applyNumberFormat="1" applyFill="1" applyBorder="1" applyAlignment="1">
      <alignment horizontal="left" indent="1"/>
    </xf>
    <xf numFmtId="167" fontId="3" fillId="0" borderId="2" xfId="70" applyNumberFormat="1" applyFont="1" applyBorder="1" applyAlignment="1">
      <alignment horizontal="center"/>
    </xf>
    <xf numFmtId="169" fontId="3" fillId="0" borderId="2" xfId="70" applyNumberFormat="1" applyFont="1" applyBorder="1" applyAlignment="1">
      <alignment horizontal="center"/>
    </xf>
    <xf numFmtId="169" fontId="3" fillId="0" borderId="2" xfId="70" applyNumberFormat="1" applyFont="1" applyFill="1" applyBorder="1" applyAlignment="1">
      <alignment horizontal="center"/>
    </xf>
    <xf numFmtId="167" fontId="3" fillId="0" borderId="2" xfId="70" applyNumberFormat="1" applyFont="1" applyFill="1" applyBorder="1" applyAlignment="1">
      <alignment horizontal="center"/>
    </xf>
    <xf numFmtId="168" fontId="0" fillId="0" borderId="2" xfId="17" applyNumberFormat="1" applyFont="1" applyFill="1" applyBorder="1" applyAlignment="1">
      <alignment horizontal="left" indent="2"/>
    </xf>
    <xf numFmtId="167" fontId="0" fillId="0" borderId="2" xfId="17" applyNumberFormat="1" applyFont="1" applyFill="1" applyBorder="1"/>
    <xf numFmtId="169" fontId="0" fillId="0" borderId="2" xfId="17" applyNumberFormat="1" applyFont="1" applyFill="1" applyBorder="1"/>
    <xf numFmtId="168" fontId="0" fillId="0" borderId="2" xfId="17" applyNumberFormat="1" applyFont="1" applyFill="1" applyBorder="1"/>
    <xf numFmtId="168" fontId="0" fillId="0" borderId="0" xfId="19" applyNumberFormat="1" applyFont="1" applyFill="1" applyBorder="1" applyAlignment="1">
      <alignment horizontal="left" indent="2"/>
    </xf>
    <xf numFmtId="168" fontId="0" fillId="0" borderId="0" xfId="19" applyNumberFormat="1" applyFont="1" applyFill="1" applyBorder="1" applyAlignment="1">
      <alignment horizontal="left" indent="3"/>
    </xf>
    <xf numFmtId="167" fontId="3" fillId="0" borderId="0" xfId="19" applyNumberFormat="1" applyFont="1" applyFill="1" applyBorder="1"/>
    <xf numFmtId="167" fontId="3" fillId="0" borderId="0" xfId="19" applyNumberFormat="1" applyFont="1" applyFill="1" applyBorder="1" applyAlignment="1">
      <alignment horizontal="left" indent="1"/>
    </xf>
    <xf numFmtId="168" fontId="3" fillId="0" borderId="0" xfId="72" applyNumberFormat="1" applyFont="1" applyFill="1" applyBorder="1"/>
    <xf numFmtId="168" fontId="5" fillId="0" borderId="0" xfId="72" applyNumberFormat="1" applyFont="1" applyFill="1" applyBorder="1" applyAlignment="1">
      <alignment horizontal="left" indent="2"/>
    </xf>
    <xf numFmtId="168" fontId="5" fillId="0" borderId="0" xfId="72" applyNumberFormat="1" applyFont="1" applyFill="1" applyBorder="1" applyAlignment="1">
      <alignment horizontal="left" indent="3"/>
    </xf>
    <xf numFmtId="168" fontId="3" fillId="0" borderId="0" xfId="72" applyNumberFormat="1" applyFont="1" applyFill="1" applyBorder="1" applyAlignment="1">
      <alignment horizontal="left"/>
    </xf>
    <xf numFmtId="168" fontId="3" fillId="0" borderId="0" xfId="72" applyNumberFormat="1" applyFont="1" applyFill="1" applyBorder="1" applyAlignment="1">
      <alignment horizontal="left" indent="1"/>
    </xf>
    <xf numFmtId="168" fontId="12" fillId="0" borderId="0" xfId="72" applyNumberFormat="1" applyFont="1" applyFill="1" applyBorder="1" applyAlignment="1">
      <alignment horizontal="left" indent="1"/>
    </xf>
    <xf numFmtId="168" fontId="12" fillId="0" borderId="0" xfId="72" applyNumberFormat="1" applyFont="1" applyFill="1" applyBorder="1" applyAlignment="1">
      <alignment horizontal="left" indent="2"/>
    </xf>
    <xf numFmtId="168" fontId="12" fillId="0" borderId="0" xfId="72" applyNumberFormat="1" applyFill="1" applyBorder="1" applyAlignment="1">
      <alignment horizontal="left" indent="2"/>
    </xf>
    <xf numFmtId="168" fontId="5" fillId="0" borderId="0" xfId="72" applyNumberFormat="1" applyFont="1" applyFill="1" applyBorder="1" applyAlignment="1">
      <alignment horizontal="left" indent="1"/>
    </xf>
    <xf numFmtId="167" fontId="3" fillId="0" borderId="0" xfId="72" applyNumberFormat="1" applyFont="1" applyFill="1" applyBorder="1" applyAlignment="1">
      <alignment horizontal="left" indent="1"/>
    </xf>
    <xf numFmtId="168" fontId="5" fillId="0" borderId="0" xfId="73" applyNumberFormat="1" applyFont="1" applyFill="1" applyBorder="1" applyAlignment="1">
      <alignment horizontal="left" indent="2"/>
    </xf>
    <xf numFmtId="168" fontId="3" fillId="0" borderId="0" xfId="73" applyNumberFormat="1" applyFont="1" applyFill="1" applyBorder="1" applyAlignment="1">
      <alignment horizontal="left" indent="1"/>
    </xf>
    <xf numFmtId="168" fontId="3" fillId="0" borderId="0" xfId="74" applyNumberFormat="1" applyFont="1" applyFill="1" applyBorder="1"/>
    <xf numFmtId="168" fontId="3" fillId="0" borderId="0" xfId="74" applyNumberFormat="1" applyFont="1" applyFill="1" applyBorder="1" applyAlignment="1">
      <alignment horizontal="left"/>
    </xf>
    <xf numFmtId="168" fontId="3" fillId="0" borderId="0" xfId="74" applyNumberFormat="1" applyFont="1" applyFill="1" applyBorder="1" applyAlignment="1">
      <alignment horizontal="left" indent="1"/>
    </xf>
    <xf numFmtId="168" fontId="12" fillId="0" borderId="0" xfId="74" applyNumberFormat="1" applyFont="1" applyFill="1" applyBorder="1" applyAlignment="1">
      <alignment horizontal="left" indent="2"/>
    </xf>
    <xf numFmtId="0" fontId="3" fillId="0" borderId="2" xfId="94" applyFont="1" applyFill="1" applyBorder="1" applyAlignment="1">
      <alignment horizontal="center" vertical="justify"/>
    </xf>
    <xf numFmtId="169" fontId="3" fillId="0" borderId="2" xfId="94" applyNumberFormat="1" applyFont="1" applyFill="1" applyBorder="1" applyAlignment="1">
      <alignment horizontal="center" vertical="justify"/>
    </xf>
    <xf numFmtId="168" fontId="5" fillId="0" borderId="2" xfId="71" applyNumberFormat="1" applyFont="1" applyFill="1" applyBorder="1" applyAlignment="1">
      <alignment horizontal="left" indent="2"/>
    </xf>
    <xf numFmtId="168" fontId="5" fillId="0" borderId="2" xfId="71" applyNumberFormat="1" applyFont="1" applyFill="1" applyBorder="1" applyAlignment="1">
      <alignment horizontal="left" indent="1"/>
    </xf>
    <xf numFmtId="169" fontId="11" fillId="0" borderId="2" xfId="71" applyNumberFormat="1" applyFont="1" applyFill="1" applyBorder="1"/>
    <xf numFmtId="168" fontId="0" fillId="0" borderId="2" xfId="17" applyNumberFormat="1" applyFont="1" applyFill="1" applyBorder="1" applyAlignment="1">
      <alignment horizontal="left" indent="1"/>
    </xf>
    <xf numFmtId="167" fontId="11" fillId="0" borderId="2" xfId="71" applyNumberFormat="1" applyFont="1" applyFill="1" applyBorder="1"/>
    <xf numFmtId="165" fontId="0" fillId="0" borderId="2" xfId="18" applyFont="1" applyFill="1" applyBorder="1" applyAlignment="1">
      <alignment horizontal="right"/>
    </xf>
    <xf numFmtId="0" fontId="11" fillId="0" borderId="2" xfId="96" applyFont="1" applyBorder="1"/>
    <xf numFmtId="170" fontId="5" fillId="0" borderId="2" xfId="96" applyNumberFormat="1" applyFont="1" applyBorder="1"/>
    <xf numFmtId="170" fontId="11" fillId="0" borderId="2" xfId="96" applyNumberFormat="1" applyFont="1" applyBorder="1"/>
    <xf numFmtId="170" fontId="0" fillId="0" borderId="2" xfId="17" applyNumberFormat="1" applyFont="1" applyBorder="1" applyAlignment="1">
      <alignment horizontal="left" indent="2"/>
    </xf>
    <xf numFmtId="0" fontId="4" fillId="0" borderId="0" xfId="99" applyFont="1" applyFill="1" applyBorder="1" applyAlignment="1">
      <alignment horizontal="left" indent="1"/>
    </xf>
    <xf numFmtId="168" fontId="3" fillId="0" borderId="2" xfId="17" applyNumberFormat="1" applyFont="1" applyBorder="1" applyAlignment="1">
      <alignment horizontal="center" vertical="center" wrapText="1"/>
    </xf>
    <xf numFmtId="168" fontId="3" fillId="0" borderId="0" xfId="0" applyNumberFormat="1" applyFont="1" applyFill="1"/>
    <xf numFmtId="168" fontId="3" fillId="0" borderId="0" xfId="17" applyNumberFormat="1" applyFont="1" applyFill="1" applyBorder="1" applyAlignment="1">
      <alignment horizontal="right" vertical="justify"/>
    </xf>
    <xf numFmtId="168" fontId="11" fillId="0" borderId="0" xfId="17" applyNumberFormat="1" applyFont="1" applyFill="1" applyBorder="1" applyAlignment="1">
      <alignment horizontal="right"/>
    </xf>
    <xf numFmtId="167" fontId="3" fillId="0" borderId="0" xfId="17" applyNumberFormat="1" applyFont="1" applyFill="1"/>
    <xf numFmtId="173" fontId="2" fillId="0" borderId="0" xfId="93" applyNumberFormat="1" applyFill="1"/>
    <xf numFmtId="173" fontId="14" fillId="0" borderId="0" xfId="101" applyNumberFormat="1" applyFont="1" applyBorder="1" applyAlignment="1">
      <alignment horizontal="right" vertical="top"/>
    </xf>
    <xf numFmtId="168" fontId="2" fillId="0" borderId="0" xfId="93" applyNumberFormat="1" applyFill="1"/>
    <xf numFmtId="168" fontId="15" fillId="2" borderId="0" xfId="17" applyNumberFormat="1" applyFont="1" applyFill="1" applyBorder="1" applyAlignment="1">
      <alignment horizontal="right"/>
    </xf>
    <xf numFmtId="167" fontId="15" fillId="2" borderId="0" xfId="17" applyNumberFormat="1" applyFont="1" applyFill="1" applyBorder="1" applyAlignment="1">
      <alignment horizontal="right"/>
    </xf>
    <xf numFmtId="167" fontId="2" fillId="0" borderId="0" xfId="17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68" fontId="3" fillId="0" borderId="2" xfId="17" applyNumberFormat="1" applyFont="1" applyFill="1" applyBorder="1" applyAlignment="1">
      <alignment horizontal="center" vertical="center" wrapText="1"/>
    </xf>
    <xf numFmtId="168" fontId="11" fillId="0" borderId="0" xfId="17" applyNumberFormat="1" applyFont="1" applyFill="1" applyBorder="1"/>
    <xf numFmtId="168" fontId="2" fillId="0" borderId="0" xfId="17" applyNumberFormat="1" applyFont="1" applyFill="1" applyBorder="1" applyAlignment="1">
      <alignment horizontal="right"/>
    </xf>
    <xf numFmtId="0" fontId="0" fillId="0" borderId="0" xfId="0"/>
    <xf numFmtId="168" fontId="2" fillId="0" borderId="2" xfId="17" applyNumberFormat="1" applyFont="1" applyFill="1" applyBorder="1" applyAlignment="1">
      <alignment horizontal="right"/>
    </xf>
    <xf numFmtId="168" fontId="0" fillId="0" borderId="2" xfId="17" applyNumberFormat="1" applyFont="1" applyBorder="1" applyAlignment="1">
      <alignment horizontal="left" indent="2"/>
    </xf>
    <xf numFmtId="168" fontId="3" fillId="0" borderId="1" xfId="17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8" fontId="7" fillId="0" borderId="1" xfId="17" applyNumberFormat="1" applyFont="1" applyFill="1" applyBorder="1" applyAlignment="1">
      <alignment horizontal="center"/>
    </xf>
    <xf numFmtId="169" fontId="7" fillId="0" borderId="1" xfId="17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9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7" fontId="3" fillId="0" borderId="1" xfId="70" applyNumberFormat="1" applyFont="1" applyBorder="1" applyAlignment="1">
      <alignment horizontal="center" vertical="center"/>
    </xf>
    <xf numFmtId="167" fontId="3" fillId="0" borderId="0" xfId="70" applyNumberFormat="1" applyFont="1" applyBorder="1" applyAlignment="1">
      <alignment horizontal="center" vertical="center"/>
    </xf>
    <xf numFmtId="167" fontId="3" fillId="0" borderId="2" xfId="70" applyNumberFormat="1" applyFont="1" applyBorder="1" applyAlignment="1">
      <alignment horizontal="center" vertical="center"/>
    </xf>
    <xf numFmtId="167" fontId="7" fillId="0" borderId="1" xfId="70" applyNumberFormat="1" applyFont="1" applyBorder="1" applyAlignment="1">
      <alignment horizontal="center"/>
    </xf>
    <xf numFmtId="0" fontId="0" fillId="0" borderId="1" xfId="0" applyBorder="1"/>
    <xf numFmtId="0" fontId="0" fillId="0" borderId="0" xfId="0"/>
    <xf numFmtId="167" fontId="7" fillId="0" borderId="1" xfId="70" applyNumberFormat="1" applyFont="1" applyBorder="1" applyAlignment="1">
      <alignment horizontal="center" wrapText="1"/>
    </xf>
    <xf numFmtId="167" fontId="3" fillId="0" borderId="3" xfId="7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7" fontId="7" fillId="0" borderId="1" xfId="70" applyNumberFormat="1" applyFont="1" applyFill="1" applyBorder="1" applyAlignment="1">
      <alignment horizontal="center"/>
    </xf>
    <xf numFmtId="167" fontId="3" fillId="0" borderId="1" xfId="70" applyNumberFormat="1" applyFont="1" applyFill="1" applyBorder="1" applyAlignment="1">
      <alignment horizontal="center" vertical="center"/>
    </xf>
    <xf numFmtId="167" fontId="3" fillId="0" borderId="0" xfId="70" applyNumberFormat="1" applyFont="1" applyFill="1" applyBorder="1" applyAlignment="1">
      <alignment horizontal="center" vertical="center"/>
    </xf>
    <xf numFmtId="167" fontId="3" fillId="0" borderId="2" xfId="70" applyNumberFormat="1" applyFont="1" applyFill="1" applyBorder="1" applyAlignment="1">
      <alignment horizontal="center" vertical="center"/>
    </xf>
    <xf numFmtId="167" fontId="7" fillId="0" borderId="0" xfId="70" applyNumberFormat="1" applyFont="1" applyFill="1" applyBorder="1" applyAlignment="1">
      <alignment horizontal="center"/>
    </xf>
    <xf numFmtId="0" fontId="3" fillId="0" borderId="3" xfId="94" applyFont="1" applyFill="1" applyBorder="1" applyAlignment="1">
      <alignment horizontal="center"/>
    </xf>
    <xf numFmtId="168" fontId="3" fillId="0" borderId="1" xfId="75" applyNumberFormat="1" applyFont="1" applyFill="1" applyBorder="1" applyAlignment="1">
      <alignment horizontal="center" vertical="center"/>
    </xf>
    <xf numFmtId="168" fontId="3" fillId="0" borderId="0" xfId="75" applyNumberFormat="1" applyFont="1" applyFill="1" applyBorder="1" applyAlignment="1">
      <alignment horizontal="center" vertical="center"/>
    </xf>
    <xf numFmtId="168" fontId="3" fillId="0" borderId="2" xfId="75" applyNumberFormat="1" applyFont="1" applyFill="1" applyBorder="1" applyAlignment="1">
      <alignment horizontal="center" vertical="center"/>
    </xf>
    <xf numFmtId="0" fontId="8" fillId="0" borderId="1" xfId="94" applyFont="1" applyFill="1" applyBorder="1" applyAlignment="1">
      <alignment horizontal="center"/>
    </xf>
    <xf numFmtId="0" fontId="8" fillId="0" borderId="0" xfId="94" applyFont="1" applyFill="1" applyBorder="1" applyAlignment="1">
      <alignment horizontal="center"/>
    </xf>
    <xf numFmtId="168" fontId="7" fillId="0" borderId="1" xfId="75" applyNumberFormat="1" applyFont="1" applyFill="1" applyBorder="1" applyAlignment="1">
      <alignment horizontal="center" wrapText="1"/>
    </xf>
    <xf numFmtId="168" fontId="7" fillId="0" borderId="0" xfId="75" applyNumberFormat="1" applyFont="1" applyFill="1" applyBorder="1" applyAlignment="1">
      <alignment horizontal="center" wrapText="1"/>
    </xf>
    <xf numFmtId="168" fontId="7" fillId="0" borderId="0" xfId="75" applyNumberFormat="1" applyFont="1" applyFill="1" applyBorder="1" applyAlignment="1">
      <alignment horizontal="center"/>
    </xf>
    <xf numFmtId="0" fontId="3" fillId="0" borderId="2" xfId="93" applyFont="1" applyFill="1" applyBorder="1" applyAlignment="1">
      <alignment horizontal="center"/>
    </xf>
    <xf numFmtId="0" fontId="3" fillId="0" borderId="0" xfId="93" applyFont="1" applyFill="1" applyAlignment="1">
      <alignment horizontal="center"/>
    </xf>
    <xf numFmtId="0" fontId="3" fillId="0" borderId="0" xfId="95" applyFont="1" applyFill="1" applyAlignment="1">
      <alignment horizontal="center"/>
    </xf>
    <xf numFmtId="168" fontId="7" fillId="0" borderId="1" xfId="17" applyNumberFormat="1" applyFont="1" applyFill="1" applyBorder="1" applyAlignment="1">
      <alignment horizontal="center" wrapText="1"/>
    </xf>
    <xf numFmtId="168" fontId="7" fillId="0" borderId="0" xfId="17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168" fontId="3" fillId="0" borderId="3" xfId="17" applyNumberFormat="1" applyFont="1" applyFill="1" applyBorder="1" applyAlignment="1">
      <alignment horizontal="center"/>
    </xf>
    <xf numFmtId="168" fontId="7" fillId="0" borderId="0" xfId="17" applyNumberFormat="1" applyFont="1" applyFill="1" applyBorder="1" applyAlignment="1">
      <alignment horizontal="center" vertical="center" wrapText="1"/>
    </xf>
    <xf numFmtId="168" fontId="3" fillId="0" borderId="1" xfId="17" applyNumberFormat="1" applyFont="1" applyFill="1" applyBorder="1" applyAlignment="1">
      <alignment horizontal="center" wrapText="1"/>
    </xf>
    <xf numFmtId="169" fontId="3" fillId="0" borderId="1" xfId="17" applyNumberFormat="1" applyFont="1" applyFill="1" applyBorder="1" applyAlignment="1">
      <alignment horizontal="center" wrapText="1"/>
    </xf>
    <xf numFmtId="168" fontId="3" fillId="0" borderId="2" xfId="17" applyNumberFormat="1" applyFont="1" applyFill="1" applyBorder="1" applyAlignment="1">
      <alignment horizontal="center" wrapText="1"/>
    </xf>
    <xf numFmtId="169" fontId="3" fillId="0" borderId="2" xfId="17" applyNumberFormat="1" applyFont="1" applyFill="1" applyBorder="1" applyAlignment="1">
      <alignment horizontal="center" wrapText="1"/>
    </xf>
    <xf numFmtId="169" fontId="3" fillId="0" borderId="3" xfId="17" applyNumberFormat="1" applyFont="1" applyFill="1" applyBorder="1" applyAlignment="1">
      <alignment horizontal="center"/>
    </xf>
    <xf numFmtId="0" fontId="3" fillId="0" borderId="0" xfId="97" applyFont="1" applyAlignment="1">
      <alignment horizontal="center"/>
    </xf>
    <xf numFmtId="0" fontId="3" fillId="0" borderId="0" xfId="98" applyFont="1" applyAlignment="1">
      <alignment horizontal="center"/>
    </xf>
    <xf numFmtId="168" fontId="3" fillId="0" borderId="0" xfId="17" applyNumberFormat="1" applyFont="1" applyBorder="1" applyAlignment="1">
      <alignment horizontal="center" vertical="center" wrapText="1"/>
    </xf>
    <xf numFmtId="0" fontId="3" fillId="0" borderId="0" xfId="96" applyFont="1" applyBorder="1" applyAlignment="1">
      <alignment horizontal="center" vertical="center" wrapText="1"/>
    </xf>
    <xf numFmtId="168" fontId="3" fillId="0" borderId="3" xfId="17" applyNumberFormat="1" applyFont="1" applyBorder="1" applyAlignment="1">
      <alignment horizontal="center"/>
    </xf>
    <xf numFmtId="168" fontId="3" fillId="0" borderId="2" xfId="17" applyNumberFormat="1" applyFont="1" applyBorder="1" applyAlignment="1">
      <alignment horizontal="center" vertical="center" wrapText="1"/>
    </xf>
    <xf numFmtId="168" fontId="3" fillId="0" borderId="1" xfId="17" applyNumberFormat="1" applyFont="1" applyBorder="1" applyAlignment="1">
      <alignment horizontal="center" vertical="center" wrapText="1"/>
    </xf>
    <xf numFmtId="0" fontId="3" fillId="0" borderId="0" xfId="96" applyFont="1" applyAlignment="1">
      <alignment horizontal="center" wrapText="1"/>
    </xf>
    <xf numFmtId="170" fontId="3" fillId="0" borderId="0" xfId="96" applyNumberFormat="1" applyFont="1" applyAlignment="1">
      <alignment horizontal="center"/>
    </xf>
    <xf numFmtId="170" fontId="3" fillId="0" borderId="1" xfId="17" applyNumberFormat="1" applyFont="1" applyBorder="1" applyAlignment="1">
      <alignment horizontal="center" vertical="center" wrapText="1"/>
    </xf>
    <xf numFmtId="170" fontId="11" fillId="0" borderId="2" xfId="96" applyNumberFormat="1" applyFont="1" applyBorder="1" applyAlignment="1">
      <alignment horizontal="center" vertical="center" wrapText="1"/>
    </xf>
    <xf numFmtId="0" fontId="3" fillId="0" borderId="0" xfId="96" applyFont="1" applyAlignment="1">
      <alignment horizontal="center"/>
    </xf>
    <xf numFmtId="170" fontId="3" fillId="0" borderId="3" xfId="17" applyNumberFormat="1" applyFont="1" applyBorder="1" applyAlignment="1">
      <alignment horizontal="center"/>
    </xf>
    <xf numFmtId="168" fontId="0" fillId="0" borderId="0" xfId="17" applyNumberFormat="1" applyFont="1" applyBorder="1" applyAlignment="1">
      <alignment horizontal="left" wrapText="1" indent="2"/>
    </xf>
    <xf numFmtId="168" fontId="12" fillId="0" borderId="0" xfId="74" applyNumberFormat="1" applyFont="1" applyFill="1" applyBorder="1" applyAlignment="1">
      <alignment horizontal="left" wrapText="1" indent="2"/>
    </xf>
    <xf numFmtId="168" fontId="0" fillId="0" borderId="0" xfId="17" applyNumberFormat="1" applyFont="1" applyFill="1" applyBorder="1" applyAlignment="1">
      <alignment horizontal="left" wrapText="1" indent="2"/>
    </xf>
  </cellXfs>
  <cellStyles count="102">
    <cellStyle name="Euro" xfId="1"/>
    <cellStyle name="Euro 10" xfId="2"/>
    <cellStyle name="Euro 11" xfId="3"/>
    <cellStyle name="Euro 12" xfId="4"/>
    <cellStyle name="Euro 13" xfId="5"/>
    <cellStyle name="Euro 14" xfId="6"/>
    <cellStyle name="Euro 15" xfId="7"/>
    <cellStyle name="Euro 16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15"/>
    <cellStyle name="Euro 9" xfId="16"/>
    <cellStyle name="Millares" xfId="17" builtinId="3"/>
    <cellStyle name="Millares [0]" xfId="18" builtinId="6"/>
    <cellStyle name="Millares 10" xfId="19"/>
    <cellStyle name="Millares 2" xfId="20"/>
    <cellStyle name="Millares 2 10" xfId="21"/>
    <cellStyle name="Millares 2 11" xfId="22"/>
    <cellStyle name="Millares 2 12" xfId="23"/>
    <cellStyle name="Millares 2 13" xfId="24"/>
    <cellStyle name="Millares 2 14" xfId="25"/>
    <cellStyle name="Millares 2 15" xfId="26"/>
    <cellStyle name="Millares 2 16" xfId="27"/>
    <cellStyle name="Millares 2 2" xfId="28"/>
    <cellStyle name="Millares 2 3" xfId="29"/>
    <cellStyle name="Millares 2 4" xfId="30"/>
    <cellStyle name="Millares 2 5" xfId="31"/>
    <cellStyle name="Millares 2 6" xfId="32"/>
    <cellStyle name="Millares 2 7" xfId="33"/>
    <cellStyle name="Millares 2 8" xfId="34"/>
    <cellStyle name="Millares 2 9" xfId="35"/>
    <cellStyle name="Millares 3" xfId="36"/>
    <cellStyle name="Millares 3 10" xfId="37"/>
    <cellStyle name="Millares 3 11" xfId="38"/>
    <cellStyle name="Millares 3 12" xfId="39"/>
    <cellStyle name="Millares 3 13" xfId="40"/>
    <cellStyle name="Millares 3 14" xfId="41"/>
    <cellStyle name="Millares 3 15" xfId="42"/>
    <cellStyle name="Millares 3 16" xfId="43"/>
    <cellStyle name="Millares 3 2" xfId="44"/>
    <cellStyle name="Millares 3 3" xfId="45"/>
    <cellStyle name="Millares 3 4" xfId="46"/>
    <cellStyle name="Millares 3 5" xfId="47"/>
    <cellStyle name="Millares 3 6" xfId="48"/>
    <cellStyle name="Millares 3 7" xfId="49"/>
    <cellStyle name="Millares 3 8" xfId="50"/>
    <cellStyle name="Millares 3 9" xfId="51"/>
    <cellStyle name="Millares 4 10" xfId="52"/>
    <cellStyle name="Millares 4 11" xfId="53"/>
    <cellStyle name="Millares 4 12" xfId="54"/>
    <cellStyle name="Millares 4 13" xfId="55"/>
    <cellStyle name="Millares 4 14" xfId="56"/>
    <cellStyle name="Millares 4 15" xfId="57"/>
    <cellStyle name="Millares 4 16" xfId="58"/>
    <cellStyle name="Millares 4 2" xfId="59"/>
    <cellStyle name="Millares 4 3" xfId="60"/>
    <cellStyle name="Millares 4 4" xfId="61"/>
    <cellStyle name="Millares 4 5" xfId="62"/>
    <cellStyle name="Millares 4 6" xfId="63"/>
    <cellStyle name="Millares 4 7" xfId="64"/>
    <cellStyle name="Millares 4 8" xfId="65"/>
    <cellStyle name="Millares 4 9" xfId="66"/>
    <cellStyle name="Millares 5" xfId="67"/>
    <cellStyle name="Millares 6" xfId="68"/>
    <cellStyle name="Millares 7" xfId="69"/>
    <cellStyle name="Millares 9" xfId="70"/>
    <cellStyle name="Millares_05. Mercado Laboral" xfId="71"/>
    <cellStyle name="Millares_05. Mercado Laboral 12" xfId="72"/>
    <cellStyle name="Millares_05. Mercado Laboral 13" xfId="73"/>
    <cellStyle name="Millares_05. Mercado Laboral 15" xfId="74"/>
    <cellStyle name="Millares_05. Mercado Laboral 16" xfId="75"/>
    <cellStyle name="Millares_cruces de mercado laboral" xfId="76"/>
    <cellStyle name="Normal" xfId="0" builtinId="0"/>
    <cellStyle name="Normal 2" xfId="77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2" xfId="85"/>
    <cellStyle name="Normal 2 3" xfId="86"/>
    <cellStyle name="Normal 2 4" xfId="87"/>
    <cellStyle name="Normal 2 5" xfId="88"/>
    <cellStyle name="Normal 2 6" xfId="89"/>
    <cellStyle name="Normal 2 7" xfId="90"/>
    <cellStyle name="Normal 2 8" xfId="91"/>
    <cellStyle name="Normal 2 9" xfId="92"/>
    <cellStyle name="Normal 3" xfId="100"/>
    <cellStyle name="Normal_05. Mercado Laboral" xfId="93"/>
    <cellStyle name="Normal_05. Mercado Laboral 14" xfId="94"/>
    <cellStyle name="Normal_05. Mercado Laboral 8" xfId="95"/>
    <cellStyle name="Normal_Hoja1" xfId="101"/>
    <cellStyle name="Normal_Mercado Laboral" xfId="96"/>
    <cellStyle name="Normal_Mercado Laboral 15" xfId="97"/>
    <cellStyle name="Normal_Mercado Laboral 16" xfId="98"/>
    <cellStyle name="Normal_Mercado Laboral 17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257175</xdr:colOff>
      <xdr:row>12</xdr:row>
      <xdr:rowOff>76200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6391275" cy="17907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Cuadros de Mercado</a:t>
          </a:r>
        </a:p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Laboral</a:t>
          </a: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8.%20Mercado%20Labo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parche%20urban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C5Y6M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cLab"/>
    </sheetNames>
    <sheetDataSet>
      <sheetData sheetId="0">
        <row r="7">
          <cell r="C7">
            <v>6861681.8997435095</v>
          </cell>
          <cell r="D7">
            <v>3199735.3356332006</v>
          </cell>
          <cell r="E7">
            <v>3661946.5641104998</v>
          </cell>
          <cell r="F7">
            <v>3944835.5112500573</v>
          </cell>
          <cell r="G7">
            <v>2368797.4720803881</v>
          </cell>
          <cell r="H7">
            <v>1576038.0391697988</v>
          </cell>
        </row>
        <row r="8">
          <cell r="C8">
            <v>1023556.2826280852</v>
          </cell>
          <cell r="D8">
            <v>462248.56430312141</v>
          </cell>
          <cell r="E8">
            <v>561307.7183249112</v>
          </cell>
          <cell r="F8">
            <v>579202.27518046019</v>
          </cell>
          <cell r="G8">
            <v>307877.08765065344</v>
          </cell>
          <cell r="H8">
            <v>271325.18752981728</v>
          </cell>
        </row>
        <row r="9">
          <cell r="C9">
            <v>590363.9499090584</v>
          </cell>
          <cell r="D9">
            <v>274692.23147808958</v>
          </cell>
          <cell r="E9">
            <v>315671.71843095188</v>
          </cell>
          <cell r="F9">
            <v>333043.23374396854</v>
          </cell>
          <cell r="G9">
            <v>191271.90972020646</v>
          </cell>
          <cell r="H9">
            <v>141771.32402375812</v>
          </cell>
        </row>
        <row r="10">
          <cell r="C10">
            <v>2181234.8653144408</v>
          </cell>
          <cell r="D10">
            <v>978864.2999410443</v>
          </cell>
          <cell r="E10">
            <v>1202370.5653734747</v>
          </cell>
          <cell r="F10">
            <v>1266884.4882175622</v>
          </cell>
          <cell r="G10">
            <v>686439.69163823302</v>
          </cell>
          <cell r="H10">
            <v>580444.79657933663</v>
          </cell>
        </row>
        <row r="11">
          <cell r="C11">
            <v>3066526.8018925227</v>
          </cell>
          <cell r="D11">
            <v>1483930.2399113209</v>
          </cell>
          <cell r="E11">
            <v>1582596.5619815493</v>
          </cell>
          <cell r="F11">
            <v>1765705.5141084793</v>
          </cell>
          <cell r="G11">
            <v>1183208.7830716074</v>
          </cell>
          <cell r="H11">
            <v>582496.73103700404</v>
          </cell>
        </row>
        <row r="13">
          <cell r="C13">
            <v>1414114.6771054268</v>
          </cell>
          <cell r="D13">
            <v>674717.53784011607</v>
          </cell>
          <cell r="E13">
            <v>739397.13926536916</v>
          </cell>
          <cell r="F13">
            <v>721083.46345795295</v>
          </cell>
          <cell r="G13">
            <v>501556.93572601123</v>
          </cell>
          <cell r="H13">
            <v>219526.52773192292</v>
          </cell>
        </row>
        <row r="14">
          <cell r="C14">
            <v>1418566.174225959</v>
          </cell>
          <cell r="D14">
            <v>650717.95850055187</v>
          </cell>
          <cell r="E14">
            <v>767848.21572545602</v>
          </cell>
          <cell r="F14">
            <v>775415.95144115749</v>
          </cell>
          <cell r="G14">
            <v>482621.55309497833</v>
          </cell>
          <cell r="H14">
            <v>292794.39834615274</v>
          </cell>
        </row>
        <row r="15">
          <cell r="C15">
            <v>1405062.0059242356</v>
          </cell>
          <cell r="D15">
            <v>654535.8807098465</v>
          </cell>
          <cell r="E15">
            <v>750526.12521448324</v>
          </cell>
          <cell r="F15">
            <v>796489.60829381307</v>
          </cell>
          <cell r="G15">
            <v>483585.13516724855</v>
          </cell>
          <cell r="H15">
            <v>312904.47312652325</v>
          </cell>
        </row>
        <row r="16">
          <cell r="C16">
            <v>1352317.1969666719</v>
          </cell>
          <cell r="D16">
            <v>630651.44606726081</v>
          </cell>
          <cell r="E16">
            <v>721665.75089949404</v>
          </cell>
          <cell r="F16">
            <v>829294.24271519773</v>
          </cell>
          <cell r="G16">
            <v>464387.07955017092</v>
          </cell>
          <cell r="H16">
            <v>364907.16316498414</v>
          </cell>
        </row>
        <row r="17">
          <cell r="C17">
            <v>1241878.3359148155</v>
          </cell>
          <cell r="D17">
            <v>575522.62049923092</v>
          </cell>
          <cell r="E17">
            <v>666355.71541564702</v>
          </cell>
          <cell r="F17">
            <v>808706.35804254783</v>
          </cell>
          <cell r="G17">
            <v>428740.27172085957</v>
          </cell>
          <cell r="H17">
            <v>379966.08632165944</v>
          </cell>
        </row>
        <row r="18">
          <cell r="C18">
            <v>29743.509607282198</v>
          </cell>
          <cell r="D18">
            <v>13589.892016662758</v>
          </cell>
          <cell r="E18">
            <v>16153.617590619435</v>
          </cell>
          <cell r="F18">
            <v>13845.887300040178</v>
          </cell>
          <cell r="G18">
            <v>7906.496821379731</v>
          </cell>
          <cell r="H18">
            <v>5939.3904786604508</v>
          </cell>
        </row>
        <row r="20">
          <cell r="C20">
            <v>620792.10111203825</v>
          </cell>
          <cell r="D20">
            <v>276694.30669109925</v>
          </cell>
          <cell r="E20">
            <v>344097.79442093999</v>
          </cell>
          <cell r="F20">
            <v>326234.67208918615</v>
          </cell>
          <cell r="G20">
            <v>216844.6438599386</v>
          </cell>
          <cell r="H20">
            <v>109390.02822925217</v>
          </cell>
        </row>
        <row r="21">
          <cell r="C21">
            <v>3630795.6305116024</v>
          </cell>
          <cell r="D21">
            <v>1747173.5758485177</v>
          </cell>
          <cell r="E21">
            <v>1883622.0546633468</v>
          </cell>
          <cell r="F21">
            <v>2013459.4657925279</v>
          </cell>
          <cell r="G21">
            <v>1296360.291587278</v>
          </cell>
          <cell r="H21">
            <v>717099.17420547036</v>
          </cell>
        </row>
        <row r="22">
          <cell r="C22">
            <v>1940153.2057701512</v>
          </cell>
          <cell r="D22">
            <v>864647.02122711285</v>
          </cell>
          <cell r="E22">
            <v>1075506.1845432457</v>
          </cell>
          <cell r="F22">
            <v>1143791.3908248935</v>
          </cell>
          <cell r="G22">
            <v>625077.85883388622</v>
          </cell>
          <cell r="H22">
            <v>518713.53199100681</v>
          </cell>
        </row>
        <row r="23">
          <cell r="C23">
            <v>641192.98201177316</v>
          </cell>
          <cell r="D23">
            <v>293783.38942778099</v>
          </cell>
          <cell r="E23">
            <v>347409.59258397651</v>
          </cell>
          <cell r="F23">
            <v>442091.82845869078</v>
          </cell>
          <cell r="G23">
            <v>216066.56050213607</v>
          </cell>
          <cell r="H23">
            <v>226025.26795655166</v>
          </cell>
        </row>
        <row r="24">
          <cell r="C24">
            <v>28747.980338340811</v>
          </cell>
          <cell r="D24">
            <v>17437.042439024808</v>
          </cell>
          <cell r="E24">
            <v>11310.93789931599</v>
          </cell>
          <cell r="F24">
            <v>19258.154085101851</v>
          </cell>
          <cell r="G24">
            <v>14448.117297460505</v>
          </cell>
          <cell r="H24">
            <v>4810.0367876413438</v>
          </cell>
        </row>
        <row r="26">
          <cell r="C26">
            <v>361239.04946613265</v>
          </cell>
          <cell r="D26">
            <v>180785.53637881475</v>
          </cell>
          <cell r="E26">
            <v>180453.51308732352</v>
          </cell>
          <cell r="F26">
            <v>21574.07497623167</v>
          </cell>
          <cell r="G26">
            <v>14566.215654658165</v>
          </cell>
          <cell r="H26">
            <v>7007.8593215735036</v>
          </cell>
        </row>
        <row r="27">
          <cell r="C27">
            <v>551042.72960786929</v>
          </cell>
          <cell r="D27">
            <v>274820.6041013223</v>
          </cell>
          <cell r="E27">
            <v>276222.12550655467</v>
          </cell>
          <cell r="F27">
            <v>116989.32113468977</v>
          </cell>
          <cell r="G27">
            <v>84984.698998562089</v>
          </cell>
          <cell r="H27">
            <v>32004.622136127335</v>
          </cell>
        </row>
        <row r="28">
          <cell r="C28">
            <v>854710.88520852162</v>
          </cell>
          <cell r="D28">
            <v>427581.81114788714</v>
          </cell>
          <cell r="E28">
            <v>427129.07406058448</v>
          </cell>
          <cell r="F28">
            <v>365473.58810286375</v>
          </cell>
          <cell r="G28">
            <v>250699.22500669828</v>
          </cell>
          <cell r="H28">
            <v>114774.36309617123</v>
          </cell>
        </row>
        <row r="29">
          <cell r="C29">
            <v>1056687.6571739905</v>
          </cell>
          <cell r="D29">
            <v>502245.63639639993</v>
          </cell>
          <cell r="E29">
            <v>554442.02077752736</v>
          </cell>
          <cell r="F29">
            <v>695358.39565934474</v>
          </cell>
          <cell r="G29">
            <v>416503.90417527664</v>
          </cell>
          <cell r="H29">
            <v>278854.49148404453</v>
          </cell>
        </row>
        <row r="30">
          <cell r="C30">
            <v>659343.82025898166</v>
          </cell>
          <cell r="D30">
            <v>296565.68969964638</v>
          </cell>
          <cell r="E30">
            <v>362778.13055931852</v>
          </cell>
          <cell r="F30">
            <v>479844.958176327</v>
          </cell>
          <cell r="G30">
            <v>276209.0997625133</v>
          </cell>
          <cell r="H30">
            <v>203635.85841382013</v>
          </cell>
        </row>
        <row r="31">
          <cell r="C31">
            <v>579893.69084992132</v>
          </cell>
          <cell r="D31">
            <v>262709.25398331642</v>
          </cell>
          <cell r="E31">
            <v>317184.43686660455</v>
          </cell>
          <cell r="F31">
            <v>435961.70141998207</v>
          </cell>
          <cell r="G31">
            <v>249096.91597656018</v>
          </cell>
          <cell r="H31">
            <v>186864.78544342951</v>
          </cell>
        </row>
        <row r="32">
          <cell r="C32">
            <v>500553.56545983761</v>
          </cell>
          <cell r="D32">
            <v>217266.39722057007</v>
          </cell>
          <cell r="E32">
            <v>283287.16823927819</v>
          </cell>
          <cell r="F32">
            <v>387637.19659462967</v>
          </cell>
          <cell r="G32">
            <v>210668.72359554368</v>
          </cell>
          <cell r="H32">
            <v>176968.47299909283</v>
          </cell>
        </row>
        <row r="33">
          <cell r="C33">
            <v>453693.06250337139</v>
          </cell>
          <cell r="D33">
            <v>195535.30189434128</v>
          </cell>
          <cell r="E33">
            <v>258157.7606090398</v>
          </cell>
          <cell r="F33">
            <v>344212.47538712283</v>
          </cell>
          <cell r="G33">
            <v>188403.30165284415</v>
          </cell>
          <cell r="H33">
            <v>155809.17373428354</v>
          </cell>
        </row>
        <row r="34">
          <cell r="C34">
            <v>385071.56683897984</v>
          </cell>
          <cell r="D34">
            <v>174817.68664189335</v>
          </cell>
          <cell r="E34">
            <v>210253.88019709234</v>
          </cell>
          <cell r="F34">
            <v>288855.21730074316</v>
          </cell>
          <cell r="G34">
            <v>166597.81305032733</v>
          </cell>
          <cell r="H34">
            <v>122257.40425041717</v>
          </cell>
        </row>
        <row r="35">
          <cell r="C35">
            <v>348575.79348960455</v>
          </cell>
          <cell r="D35">
            <v>156143.44819471854</v>
          </cell>
          <cell r="E35">
            <v>192432.34529489043</v>
          </cell>
          <cell r="F35">
            <v>245490.22062934909</v>
          </cell>
          <cell r="G35">
            <v>144050.14955678044</v>
          </cell>
          <cell r="H35">
            <v>101440.07107256909</v>
          </cell>
        </row>
        <row r="36">
          <cell r="C36">
            <v>294528.86280813848</v>
          </cell>
          <cell r="D36">
            <v>135703.76531613045</v>
          </cell>
          <cell r="E36">
            <v>158825.09749201013</v>
          </cell>
          <cell r="F36">
            <v>196056.46509539741</v>
          </cell>
          <cell r="G36">
            <v>122298.04189176895</v>
          </cell>
          <cell r="H36">
            <v>73758.423203629049</v>
          </cell>
        </row>
        <row r="37">
          <cell r="C37">
            <v>244807.77515374089</v>
          </cell>
          <cell r="D37">
            <v>119521.91624801356</v>
          </cell>
          <cell r="E37">
            <v>125285.85890572835</v>
          </cell>
          <cell r="F37">
            <v>151255.68405619619</v>
          </cell>
          <cell r="G37">
            <v>101800.77365993537</v>
          </cell>
          <cell r="H37">
            <v>49454.910396261155</v>
          </cell>
        </row>
        <row r="38">
          <cell r="C38">
            <v>571533.44092556532</v>
          </cell>
          <cell r="D38">
            <v>256038.28841056459</v>
          </cell>
          <cell r="E38">
            <v>315495.15251500084</v>
          </cell>
          <cell r="F38">
            <v>205507.41121834438</v>
          </cell>
          <cell r="G38">
            <v>135914.20104907846</v>
          </cell>
          <cell r="H38">
            <v>69593.210169266778</v>
          </cell>
        </row>
        <row r="48">
          <cell r="C48">
            <v>8714641.4927459508</v>
          </cell>
          <cell r="D48">
            <v>6.8932575083112235</v>
          </cell>
          <cell r="E48">
            <v>6861681.8997435095</v>
          </cell>
          <cell r="F48">
            <v>7.5332176439647709</v>
          </cell>
          <cell r="G48">
            <v>3944835.5112500573</v>
          </cell>
          <cell r="H48">
            <v>7.9598013086785633</v>
          </cell>
          <cell r="I48">
            <v>3653787.0229581357</v>
          </cell>
          <cell r="J48">
            <v>7.8469708304500534</v>
          </cell>
          <cell r="K48">
            <v>291048.4882919644</v>
          </cell>
          <cell r="L48">
            <v>9.2937574842505963</v>
          </cell>
          <cell r="M48">
            <v>3.8939492499920974</v>
          </cell>
        </row>
        <row r="49">
          <cell r="C49">
            <v>1236023.2215143975</v>
          </cell>
          <cell r="D49">
            <v>9.1914662529092173</v>
          </cell>
          <cell r="E49">
            <v>1023556.2826280852</v>
          </cell>
          <cell r="F49">
            <v>9.8288868831468648</v>
          </cell>
          <cell r="G49">
            <v>579202.27518046019</v>
          </cell>
          <cell r="H49">
            <v>10.543369963369976</v>
          </cell>
          <cell r="I49">
            <v>511541.05905152386</v>
          </cell>
          <cell r="J49">
            <v>10.451949455482591</v>
          </cell>
          <cell r="K49">
            <v>67661.216128930362</v>
          </cell>
          <cell r="L49">
            <v>11.221776681061078</v>
          </cell>
          <cell r="M49">
            <v>5.0129915525105346</v>
          </cell>
        </row>
        <row r="50">
          <cell r="C50">
            <v>723881.74592272867</v>
          </cell>
          <cell r="D50">
            <v>8.4049140216135587</v>
          </cell>
          <cell r="E50">
            <v>590363.9499090584</v>
          </cell>
          <cell r="F50">
            <v>9.0060469746690792</v>
          </cell>
          <cell r="G50">
            <v>333043.23374396854</v>
          </cell>
          <cell r="H50">
            <v>9.6205164530877667</v>
          </cell>
          <cell r="I50">
            <v>306780.13713329367</v>
          </cell>
          <cell r="J50">
            <v>9.5628281414070635</v>
          </cell>
          <cell r="K50">
            <v>26263.096610673143</v>
          </cell>
          <cell r="L50">
            <v>10.282958199356914</v>
          </cell>
          <cell r="M50">
            <v>3.1752726386366135</v>
          </cell>
        </row>
        <row r="51">
          <cell r="C51">
            <v>2755939.4751380193</v>
          </cell>
          <cell r="D51">
            <v>7.2559584828293007</v>
          </cell>
          <cell r="E51">
            <v>2181234.8653144408</v>
          </cell>
          <cell r="F51">
            <v>7.933651576914821</v>
          </cell>
          <cell r="G51">
            <v>1266884.4882175622</v>
          </cell>
          <cell r="H51">
            <v>8.5091921836001809</v>
          </cell>
          <cell r="I51">
            <v>1164969.0969535108</v>
          </cell>
          <cell r="J51">
            <v>8.4544548865938332</v>
          </cell>
          <cell r="K51">
            <v>101915.39126405209</v>
          </cell>
          <cell r="L51">
            <v>9.1105435972272861</v>
          </cell>
          <cell r="M51">
            <v>3.8111312574989036</v>
          </cell>
        </row>
        <row r="52">
          <cell r="C52">
            <v>3998797.0501715215</v>
          </cell>
          <cell r="D52">
            <v>5.5055161654942975</v>
          </cell>
          <cell r="E52">
            <v>3066526.8018925227</v>
          </cell>
          <cell r="F52">
            <v>6.0684067739131855</v>
          </cell>
          <cell r="G52">
            <v>1765705.5141084793</v>
          </cell>
          <cell r="H52">
            <v>6.2375224943993546</v>
          </cell>
          <cell r="I52">
            <v>1670496.72982019</v>
          </cell>
          <cell r="J52">
            <v>6.1425674226321743</v>
          </cell>
          <cell r="K52">
            <v>95208.78428831062</v>
          </cell>
          <cell r="L52">
            <v>7.7702234812716462</v>
          </cell>
          <cell r="M52">
            <v>3.3125962662053867</v>
          </cell>
        </row>
        <row r="54">
          <cell r="C54">
            <v>1754582.7555872798</v>
          </cell>
          <cell r="D54">
            <v>0</v>
          </cell>
          <cell r="E54">
            <v>620792.10111203825</v>
          </cell>
          <cell r="F54">
            <v>0</v>
          </cell>
          <cell r="G54">
            <v>326234.67208918615</v>
          </cell>
          <cell r="H54">
            <v>0</v>
          </cell>
          <cell r="I54">
            <v>316811.16060855385</v>
          </cell>
          <cell r="J54">
            <v>0</v>
          </cell>
          <cell r="K54">
            <v>9423.5114806329602</v>
          </cell>
          <cell r="L54">
            <v>0</v>
          </cell>
          <cell r="M54">
            <v>1.7597553995630053</v>
          </cell>
        </row>
        <row r="55">
          <cell r="C55">
            <v>4349717.178852086</v>
          </cell>
          <cell r="D55">
            <v>4.2723542423146803</v>
          </cell>
          <cell r="E55">
            <v>3630795.6305116024</v>
          </cell>
          <cell r="F55">
            <v>4.8476653630795319</v>
          </cell>
          <cell r="G55">
            <v>2013459.4657925279</v>
          </cell>
          <cell r="H55">
            <v>4.8941015305971129</v>
          </cell>
          <cell r="I55">
            <v>1909354.9695487232</v>
          </cell>
          <cell r="J55">
            <v>4.8661895365765551</v>
          </cell>
          <cell r="K55">
            <v>104104.49624383783</v>
          </cell>
          <cell r="L55">
            <v>5.4060285502364271</v>
          </cell>
          <cell r="M55">
            <v>2.8354118188061319</v>
          </cell>
        </row>
        <row r="56">
          <cell r="C56">
            <v>1940400.5959570943</v>
          </cell>
          <cell r="D56">
            <v>10.054334629792113</v>
          </cell>
          <cell r="E56">
            <v>1940153.2057701512</v>
          </cell>
          <cell r="F56">
            <v>10.054724089971213</v>
          </cell>
          <cell r="G56">
            <v>1143791.3908248935</v>
          </cell>
          <cell r="H56">
            <v>10.445996575748087</v>
          </cell>
          <cell r="I56">
            <v>1006422.0730781831</v>
          </cell>
          <cell r="J56">
            <v>10.416675389832081</v>
          </cell>
          <cell r="K56">
            <v>137369.31774673707</v>
          </cell>
          <cell r="L56">
            <v>10.660815206274288</v>
          </cell>
          <cell r="M56">
            <v>4.4073120759698998</v>
          </cell>
        </row>
        <row r="57">
          <cell r="C57">
            <v>641192.98201177316</v>
          </cell>
          <cell r="D57">
            <v>15.11062851505193</v>
          </cell>
          <cell r="E57">
            <v>641192.98201177316</v>
          </cell>
          <cell r="F57">
            <v>15.11062851505193</v>
          </cell>
          <cell r="G57">
            <v>442091.82845869078</v>
          </cell>
          <cell r="H57">
            <v>15.489851132669862</v>
          </cell>
          <cell r="I57">
            <v>402863.88493822992</v>
          </cell>
          <cell r="J57">
            <v>15.554691236364793</v>
          </cell>
          <cell r="K57">
            <v>39227.94352045931</v>
          </cell>
          <cell r="L57">
            <v>14.823954995119074</v>
          </cell>
          <cell r="M57">
            <v>5.0580465865252755</v>
          </cell>
        </row>
        <row r="58">
          <cell r="C58">
            <v>28747.980338340811</v>
          </cell>
          <cell r="D58">
            <v>0</v>
          </cell>
          <cell r="E58">
            <v>28747.980338340811</v>
          </cell>
          <cell r="F58">
            <v>0</v>
          </cell>
          <cell r="G58">
            <v>19258.154085101851</v>
          </cell>
          <cell r="H58">
            <v>0</v>
          </cell>
          <cell r="I58">
            <v>18334.93478480251</v>
          </cell>
          <cell r="J58">
            <v>0</v>
          </cell>
          <cell r="K58">
            <v>923.21930029933969</v>
          </cell>
          <cell r="L58">
            <v>0</v>
          </cell>
          <cell r="M58">
            <v>0.8399043262125927</v>
          </cell>
        </row>
        <row r="60">
          <cell r="C60">
            <v>361239.04946613265</v>
          </cell>
          <cell r="D60">
            <v>3.8820344163740317</v>
          </cell>
          <cell r="E60">
            <v>361239.04946613265</v>
          </cell>
          <cell r="F60">
            <v>3.8820344163740317</v>
          </cell>
          <cell r="G60">
            <v>21574.07497623167</v>
          </cell>
          <cell r="H60">
            <v>4.0651910400362921</v>
          </cell>
          <cell r="I60">
            <v>21574.07497623167</v>
          </cell>
          <cell r="J60">
            <v>4.0651910400362921</v>
          </cell>
          <cell r="K60">
            <v>0</v>
          </cell>
          <cell r="L60">
            <v>0</v>
          </cell>
          <cell r="M60">
            <v>0</v>
          </cell>
        </row>
        <row r="61">
          <cell r="C61">
            <v>551042.72960786929</v>
          </cell>
          <cell r="D61">
            <v>5.8794013492413342</v>
          </cell>
          <cell r="E61">
            <v>551042.72960786929</v>
          </cell>
          <cell r="F61">
            <v>5.8794013492413342</v>
          </cell>
          <cell r="G61">
            <v>116989.32113468977</v>
          </cell>
          <cell r="H61">
            <v>5.5282899609055214</v>
          </cell>
          <cell r="I61">
            <v>107714.96394025726</v>
          </cell>
          <cell r="J61">
            <v>5.546250889584198</v>
          </cell>
          <cell r="K61">
            <v>9274.3571944324121</v>
          </cell>
          <cell r="L61">
            <v>5.3232440380455177</v>
          </cell>
          <cell r="M61">
            <v>0.23094688221709006</v>
          </cell>
        </row>
        <row r="62">
          <cell r="C62">
            <v>854710.88520852162</v>
          </cell>
          <cell r="D62">
            <v>7.8708888673428756</v>
          </cell>
          <cell r="E62">
            <v>854710.88520852162</v>
          </cell>
          <cell r="F62">
            <v>7.8708888673428756</v>
          </cell>
          <cell r="G62">
            <v>365473.58810286375</v>
          </cell>
          <cell r="H62">
            <v>7.178087819169205</v>
          </cell>
          <cell r="I62">
            <v>309009.76703292917</v>
          </cell>
          <cell r="J62">
            <v>7.0682531735415832</v>
          </cell>
          <cell r="K62">
            <v>56463.821069936777</v>
          </cell>
          <cell r="L62">
            <v>7.7845661446903263</v>
          </cell>
          <cell r="M62">
            <v>2.3089925520781933</v>
          </cell>
        </row>
        <row r="63">
          <cell r="C63">
            <v>1056687.6571739905</v>
          </cell>
          <cell r="D63">
            <v>9.2575545842333877</v>
          </cell>
          <cell r="E63">
            <v>1056687.6571739905</v>
          </cell>
          <cell r="F63">
            <v>9.2575545842333877</v>
          </cell>
          <cell r="G63">
            <v>695358.39565934474</v>
          </cell>
          <cell r="H63">
            <v>9.1593019101221387</v>
          </cell>
          <cell r="I63">
            <v>582715.37781011092</v>
          </cell>
          <cell r="J63">
            <v>8.9178543001702035</v>
          </cell>
          <cell r="K63">
            <v>112643.01784921669</v>
          </cell>
          <cell r="L63">
            <v>10.375678153703234</v>
          </cell>
          <cell r="M63">
            <v>3.5682883546216497</v>
          </cell>
        </row>
        <row r="64">
          <cell r="C64">
            <v>659343.82025898166</v>
          </cell>
          <cell r="D64">
            <v>9.1065779101651376</v>
          </cell>
          <cell r="E64">
            <v>659343.82025898166</v>
          </cell>
          <cell r="F64">
            <v>9.1065779101651376</v>
          </cell>
          <cell r="G64">
            <v>479844.958176327</v>
          </cell>
          <cell r="H64">
            <v>9.2565661839254307</v>
          </cell>
          <cell r="I64">
            <v>443449.98164598888</v>
          </cell>
          <cell r="J64">
            <v>9.1224105641588231</v>
          </cell>
          <cell r="K64">
            <v>36394.976530338106</v>
          </cell>
          <cell r="L64">
            <v>10.80921859130545</v>
          </cell>
          <cell r="M64">
            <v>5.1677211479584786</v>
          </cell>
        </row>
        <row r="65">
          <cell r="C65">
            <v>689779.44929958065</v>
          </cell>
          <cell r="D65">
            <v>8.1446006610857857</v>
          </cell>
          <cell r="E65">
            <v>689779.44929958065</v>
          </cell>
          <cell r="F65">
            <v>8.1446006610857857</v>
          </cell>
          <cell r="G65">
            <v>516417.90268952103</v>
          </cell>
          <cell r="H65">
            <v>8.3700074065038237</v>
          </cell>
          <cell r="I65">
            <v>491837.81297595322</v>
          </cell>
          <cell r="J65">
            <v>8.3287137873144736</v>
          </cell>
          <cell r="K65">
            <v>24580.08971356769</v>
          </cell>
          <cell r="L65">
            <v>9.2229033099641438</v>
          </cell>
          <cell r="M65">
            <v>4.3922162447213875</v>
          </cell>
        </row>
        <row r="66">
          <cell r="C66">
            <v>844360.86951362086</v>
          </cell>
          <cell r="D66">
            <v>7.3940688425767194</v>
          </cell>
          <cell r="E66">
            <v>844360.86951362086</v>
          </cell>
          <cell r="F66">
            <v>7.3940688425767194</v>
          </cell>
          <cell r="G66">
            <v>651393.47071223182</v>
          </cell>
          <cell r="H66">
            <v>7.7144927921439059</v>
          </cell>
          <cell r="I66">
            <v>626763.97577036067</v>
          </cell>
          <cell r="J66">
            <v>7.7018329620997843</v>
          </cell>
          <cell r="K66">
            <v>24629.494941868084</v>
          </cell>
          <cell r="L66">
            <v>8.0230314792628548</v>
          </cell>
          <cell r="M66">
            <v>4.9160079400323111</v>
          </cell>
        </row>
        <row r="67">
          <cell r="C67">
            <v>1028176.2231367837</v>
          </cell>
          <cell r="D67">
            <v>7.2637105339291184</v>
          </cell>
          <cell r="E67">
            <v>1028176.2231367837</v>
          </cell>
          <cell r="F67">
            <v>7.2637105339291184</v>
          </cell>
          <cell r="G67">
            <v>730401.90302551026</v>
          </cell>
          <cell r="H67">
            <v>7.5773400863136535</v>
          </cell>
          <cell r="I67">
            <v>709345.68782898784</v>
          </cell>
          <cell r="J67">
            <v>7.5688707545779739</v>
          </cell>
          <cell r="K67">
            <v>21056.215196519581</v>
          </cell>
          <cell r="L67">
            <v>7.8606855466446124</v>
          </cell>
          <cell r="M67">
            <v>3.1225931265560258</v>
          </cell>
        </row>
        <row r="68">
          <cell r="C68">
            <v>816341.21607933985</v>
          </cell>
          <cell r="D68">
            <v>5.9550545421503038</v>
          </cell>
          <cell r="E68">
            <v>816341.21607933985</v>
          </cell>
          <cell r="F68">
            <v>5.9550545421503038</v>
          </cell>
          <cell r="G68">
            <v>356763.09527453559</v>
          </cell>
          <cell r="H68">
            <v>5.886135989233872</v>
          </cell>
          <cell r="I68">
            <v>350756.57947844896</v>
          </cell>
          <cell r="J68">
            <v>5.8167702749202848</v>
          </cell>
          <cell r="K68">
            <v>6006.5157960870038</v>
          </cell>
          <cell r="L68">
            <v>9.1153557316818965</v>
          </cell>
          <cell r="M68">
            <v>5.8135243909796639</v>
          </cell>
        </row>
        <row r="70">
          <cell r="C70">
            <v>4132728.710611477</v>
          </cell>
          <cell r="D70">
            <v>6.7056597053738871</v>
          </cell>
          <cell r="E70">
            <v>3199735.3356332006</v>
          </cell>
          <cell r="F70">
            <v>7.3688224211304902</v>
          </cell>
          <cell r="G70">
            <v>2368797.4720803881</v>
          </cell>
          <cell r="H70">
            <v>7.5012967992460631</v>
          </cell>
          <cell r="I70">
            <v>2246940.5478480123</v>
          </cell>
          <cell r="J70">
            <v>7.4055650820276897</v>
          </cell>
          <cell r="K70">
            <v>121856.92423239638</v>
          </cell>
          <cell r="L70">
            <v>9.1582846508420523</v>
          </cell>
          <cell r="M70">
            <v>3.5297058502667711</v>
          </cell>
        </row>
        <row r="71">
          <cell r="C71">
            <v>4581912.7821347369</v>
          </cell>
          <cell r="D71">
            <v>7.0604319650881679</v>
          </cell>
          <cell r="E71">
            <v>3661946.5641104998</v>
          </cell>
          <cell r="F71">
            <v>7.6776791439170697</v>
          </cell>
          <cell r="G71">
            <v>1576038.0391697988</v>
          </cell>
          <cell r="H71">
            <v>8.6302282412251845</v>
          </cell>
          <cell r="I71">
            <v>1406846.4751102827</v>
          </cell>
          <cell r="J71">
            <v>8.5342226668622629</v>
          </cell>
          <cell r="K71">
            <v>169191.56405956979</v>
          </cell>
          <cell r="L71">
            <v>9.3902252184725974</v>
          </cell>
          <cell r="M71">
            <v>4.2238441361448311</v>
          </cell>
        </row>
        <row r="73">
          <cell r="C73">
            <v>1048068.1429510447</v>
          </cell>
          <cell r="D73">
            <v>5.3462247665694766</v>
          </cell>
          <cell r="E73">
            <v>1043795.4133343268</v>
          </cell>
          <cell r="F73">
            <v>5.3580093054739857</v>
          </cell>
          <cell r="G73">
            <v>1048068.1429510447</v>
          </cell>
          <cell r="H73">
            <v>5.3462247665694766</v>
          </cell>
          <cell r="I73">
            <v>1048068.1429510447</v>
          </cell>
          <cell r="J73">
            <v>5.3462247665694766</v>
          </cell>
          <cell r="K73">
            <v>0</v>
          </cell>
          <cell r="L73">
            <v>0</v>
          </cell>
          <cell r="M73">
            <v>0</v>
          </cell>
        </row>
        <row r="74">
          <cell r="C74">
            <v>540853.22462287964</v>
          </cell>
          <cell r="D74">
            <v>7.924416904034099</v>
          </cell>
          <cell r="E74">
            <v>540154.88582872308</v>
          </cell>
          <cell r="F74">
            <v>7.9324812380818335</v>
          </cell>
          <cell r="G74">
            <v>540853.22462287964</v>
          </cell>
          <cell r="H74">
            <v>7.924416904034099</v>
          </cell>
          <cell r="I74">
            <v>540853.22462287964</v>
          </cell>
          <cell r="J74">
            <v>7.924416904034099</v>
          </cell>
          <cell r="K74">
            <v>0</v>
          </cell>
          <cell r="L74">
            <v>0</v>
          </cell>
          <cell r="M74">
            <v>0</v>
          </cell>
        </row>
        <row r="75">
          <cell r="C75">
            <v>2064618.2651976335</v>
          </cell>
          <cell r="D75">
            <v>8.926284715349686</v>
          </cell>
          <cell r="E75">
            <v>2058970.5321091451</v>
          </cell>
          <cell r="F75">
            <v>8.9435869559299395</v>
          </cell>
          <cell r="G75">
            <v>2064618.2651976335</v>
          </cell>
          <cell r="H75">
            <v>8.926284715349686</v>
          </cell>
          <cell r="I75">
            <v>2064618.2651976335</v>
          </cell>
          <cell r="J75">
            <v>8.926284715349686</v>
          </cell>
          <cell r="K75">
            <v>0</v>
          </cell>
          <cell r="L75">
            <v>0</v>
          </cell>
          <cell r="M75">
            <v>0</v>
          </cell>
        </row>
        <row r="76">
          <cell r="C76">
            <v>247.39018694307251</v>
          </cell>
          <cell r="D76">
            <v>12</v>
          </cell>
          <cell r="E76">
            <v>247.39018694307251</v>
          </cell>
          <cell r="F76">
            <v>12</v>
          </cell>
          <cell r="G76">
            <v>247.39018694307251</v>
          </cell>
          <cell r="H76">
            <v>12</v>
          </cell>
          <cell r="I76">
            <v>247.39018694307251</v>
          </cell>
          <cell r="J76">
            <v>12</v>
          </cell>
          <cell r="K76">
            <v>0</v>
          </cell>
          <cell r="L76">
            <v>0</v>
          </cell>
          <cell r="M76">
            <v>0</v>
          </cell>
        </row>
        <row r="77">
          <cell r="C77">
            <v>153899.50528348621</v>
          </cell>
          <cell r="D77">
            <v>9.4017941289960234</v>
          </cell>
          <cell r="E77">
            <v>153899.50528348621</v>
          </cell>
          <cell r="F77">
            <v>9.4017941289960234</v>
          </cell>
          <cell r="G77">
            <v>153899.50528348621</v>
          </cell>
          <cell r="H77">
            <v>9.4017941289960234</v>
          </cell>
          <cell r="I77">
            <v>0</v>
          </cell>
          <cell r="J77">
            <v>0</v>
          </cell>
          <cell r="K77">
            <v>153899.50528348621</v>
          </cell>
          <cell r="L77">
            <v>9.4017941289960234</v>
          </cell>
          <cell r="M77">
            <v>4.4840457096653861</v>
          </cell>
        </row>
        <row r="79">
          <cell r="G79">
            <v>1051879.5204060904</v>
          </cell>
          <cell r="H79">
            <v>5.3562452720512521</v>
          </cell>
          <cell r="I79">
            <v>1040207.7914430979</v>
          </cell>
          <cell r="J79">
            <v>5.3391304660750061</v>
          </cell>
          <cell r="K79">
            <v>11671.728962993851</v>
          </cell>
          <cell r="L79">
            <v>6.7649420657018</v>
          </cell>
          <cell r="M79">
            <v>1.0905391543040028</v>
          </cell>
        </row>
        <row r="80">
          <cell r="G80">
            <v>8388.8423275688256</v>
          </cell>
          <cell r="H80">
            <v>6.4683899518464951</v>
          </cell>
          <cell r="I80">
            <v>7860.3515079469526</v>
          </cell>
          <cell r="J80">
            <v>6.2609019569170536</v>
          </cell>
          <cell r="K80">
            <v>528.49081962187358</v>
          </cell>
          <cell r="L80">
            <v>12</v>
          </cell>
          <cell r="M80">
            <v>6.095893066096731</v>
          </cell>
        </row>
        <row r="81">
          <cell r="G81">
            <v>562609.42545383004</v>
          </cell>
          <cell r="H81">
            <v>7.9767409673694596</v>
          </cell>
          <cell r="I81">
            <v>540853.22462287964</v>
          </cell>
          <cell r="J81">
            <v>7.924416904034099</v>
          </cell>
          <cell r="K81">
            <v>21756.200830946687</v>
          </cell>
          <cell r="L81">
            <v>9.240553847868787</v>
          </cell>
          <cell r="M81">
            <v>4.4074947652458487</v>
          </cell>
        </row>
        <row r="82">
          <cell r="G82">
            <v>12782.116862846697</v>
          </cell>
          <cell r="H82">
            <v>10.555161292306092</v>
          </cell>
          <cell r="I82">
            <v>11766.366921426796</v>
          </cell>
          <cell r="J82">
            <v>10.890210779983647</v>
          </cell>
          <cell r="K82">
            <v>1015.7499414199017</v>
          </cell>
          <cell r="L82">
            <v>7.0702108887908182</v>
          </cell>
          <cell r="M82">
            <v>2.47477823881911</v>
          </cell>
        </row>
        <row r="83">
          <cell r="G83">
            <v>19110.321673466078</v>
          </cell>
          <cell r="H83">
            <v>7.0724945867192748</v>
          </cell>
          <cell r="I83">
            <v>18470.941542416764</v>
          </cell>
          <cell r="J83">
            <v>6.9853808656194767</v>
          </cell>
          <cell r="K83">
            <v>639.38013104931201</v>
          </cell>
          <cell r="L83">
            <v>9.0980856114061126</v>
          </cell>
          <cell r="M83">
            <v>2.6121746603299378</v>
          </cell>
        </row>
        <row r="84">
          <cell r="G84">
            <v>211586.30389064236</v>
          </cell>
          <cell r="H84">
            <v>6.6586308108241452</v>
          </cell>
          <cell r="I84">
            <v>194981.42640855015</v>
          </cell>
          <cell r="J84">
            <v>6.6263270630255029</v>
          </cell>
          <cell r="K84">
            <v>16604.877482092161</v>
          </cell>
          <cell r="L84">
            <v>7.0473398605896547</v>
          </cell>
          <cell r="M84">
            <v>1.644354310669728</v>
          </cell>
        </row>
        <row r="85">
          <cell r="G85">
            <v>787790.83631973644</v>
          </cell>
          <cell r="H85">
            <v>8.1433094381342315</v>
          </cell>
          <cell r="I85">
            <v>756122.57982047787</v>
          </cell>
          <cell r="J85">
            <v>8.0651205788817268</v>
          </cell>
          <cell r="K85">
            <v>31668.256499253217</v>
          </cell>
          <cell r="L85">
            <v>9.9331447034297149</v>
          </cell>
          <cell r="M85">
            <v>4.3574013935238955</v>
          </cell>
        </row>
        <row r="86">
          <cell r="G86">
            <v>109354.52096000675</v>
          </cell>
          <cell r="H86">
            <v>7.7913116199118795</v>
          </cell>
          <cell r="I86">
            <v>104908.48304553704</v>
          </cell>
          <cell r="J86">
            <v>7.7462252897176782</v>
          </cell>
          <cell r="K86">
            <v>4446.0379144697117</v>
          </cell>
          <cell r="L86">
            <v>8.8267863036838037</v>
          </cell>
          <cell r="M86">
            <v>4.1525282608393344</v>
          </cell>
        </row>
        <row r="87">
          <cell r="G87">
            <v>178542.14397114888</v>
          </cell>
          <cell r="H87">
            <v>8.0307106101983763</v>
          </cell>
          <cell r="I87">
            <v>168813.09763706708</v>
          </cell>
          <cell r="J87">
            <v>7.9814324293971852</v>
          </cell>
          <cell r="K87">
            <v>9729.0463340819824</v>
          </cell>
          <cell r="L87">
            <v>8.9165522526299714</v>
          </cell>
          <cell r="M87">
            <v>3.2849137977477101</v>
          </cell>
        </row>
        <row r="88">
          <cell r="G88">
            <v>35764.230670381279</v>
          </cell>
          <cell r="H88">
            <v>12.602739740157688</v>
          </cell>
          <cell r="I88">
            <v>34476.001706357645</v>
          </cell>
          <cell r="J88">
            <v>12.446453929294279</v>
          </cell>
          <cell r="K88">
            <v>1288.2289640236327</v>
          </cell>
          <cell r="L88">
            <v>16.760341158019056</v>
          </cell>
          <cell r="M88">
            <v>4.0833850171642014</v>
          </cell>
        </row>
        <row r="89">
          <cell r="G89">
            <v>52695.825290598317</v>
          </cell>
          <cell r="H89">
            <v>13.397276445452652</v>
          </cell>
          <cell r="I89">
            <v>50097.746969729866</v>
          </cell>
          <cell r="J89">
            <v>13.444751421186368</v>
          </cell>
          <cell r="K89">
            <v>2598.0783208684416</v>
          </cell>
          <cell r="L89">
            <v>12.498795714988637</v>
          </cell>
          <cell r="M89">
            <v>3.0513976200260298</v>
          </cell>
        </row>
        <row r="90">
          <cell r="G90">
            <v>8725.6798893748273</v>
          </cell>
          <cell r="H90">
            <v>12.767560110182449</v>
          </cell>
          <cell r="I90">
            <v>8478.6915199954547</v>
          </cell>
          <cell r="J90">
            <v>12.987719786738248</v>
          </cell>
          <cell r="K90">
            <v>246.98836937937116</v>
          </cell>
          <cell r="L90">
            <v>6</v>
          </cell>
          <cell r="M90">
            <v>0.16666666666666666</v>
          </cell>
        </row>
        <row r="91">
          <cell r="G91">
            <v>37303.334761246588</v>
          </cell>
          <cell r="H91">
            <v>14.662469147010965</v>
          </cell>
          <cell r="I91">
            <v>34738.999222096216</v>
          </cell>
          <cell r="J91">
            <v>14.843291491099382</v>
          </cell>
          <cell r="K91">
            <v>2564.3355391503837</v>
          </cell>
          <cell r="L91">
            <v>11.998722050268567</v>
          </cell>
          <cell r="M91">
            <v>6.4574923716880583</v>
          </cell>
        </row>
        <row r="92">
          <cell r="G92">
            <v>73253.772345729652</v>
          </cell>
          <cell r="H92">
            <v>8.18459303313292</v>
          </cell>
          <cell r="I92">
            <v>67606.319092473219</v>
          </cell>
          <cell r="J92">
            <v>8.1275582705049203</v>
          </cell>
          <cell r="K92">
            <v>5647.4532532564344</v>
          </cell>
          <cell r="L92">
            <v>8.8076991306989765</v>
          </cell>
          <cell r="M92">
            <v>3.7008022294939198</v>
          </cell>
        </row>
        <row r="93">
          <cell r="G93">
            <v>107488.57670561764</v>
          </cell>
          <cell r="H93">
            <v>11.313965185089737</v>
          </cell>
          <cell r="I93">
            <v>103097.20797603962</v>
          </cell>
          <cell r="J93">
            <v>11.30741470157383</v>
          </cell>
          <cell r="K93">
            <v>4391.3687295780328</v>
          </cell>
          <cell r="L93">
            <v>11.464286094139286</v>
          </cell>
          <cell r="M93">
            <v>5.1473872128084706</v>
          </cell>
        </row>
        <row r="94">
          <cell r="G94">
            <v>135905.44635819132</v>
          </cell>
          <cell r="H94">
            <v>14.2244601514394</v>
          </cell>
          <cell r="I94">
            <v>133048.91043893</v>
          </cell>
          <cell r="J94">
            <v>14.253840808162597</v>
          </cell>
          <cell r="K94">
            <v>2856.5359192613719</v>
          </cell>
          <cell r="L94">
            <v>12.875007871839768</v>
          </cell>
          <cell r="M94">
            <v>7.206722084425806</v>
          </cell>
        </row>
        <row r="95">
          <cell r="G95">
            <v>71610.702968398109</v>
          </cell>
          <cell r="H95">
            <v>11.813352115178192</v>
          </cell>
          <cell r="I95">
            <v>68899.98812598949</v>
          </cell>
          <cell r="J95">
            <v>11.758459935683744</v>
          </cell>
          <cell r="K95">
            <v>2710.7148424085872</v>
          </cell>
          <cell r="L95">
            <v>13.18001976413205</v>
          </cell>
          <cell r="M95">
            <v>3.7212412109556161</v>
          </cell>
        </row>
        <row r="96">
          <cell r="G96">
            <v>26175.310799974155</v>
          </cell>
          <cell r="H96">
            <v>9.7442811881844875</v>
          </cell>
          <cell r="I96">
            <v>24747.645697879503</v>
          </cell>
          <cell r="J96">
            <v>9.5949940463662937</v>
          </cell>
          <cell r="K96">
            <v>1427.6651020946547</v>
          </cell>
          <cell r="L96">
            <v>12.332076664550117</v>
          </cell>
          <cell r="M96">
            <v>1.0804083009861205</v>
          </cell>
        </row>
        <row r="97">
          <cell r="G97">
            <v>182564.29815062138</v>
          </cell>
          <cell r="H97">
            <v>7.831525815681263</v>
          </cell>
          <cell r="I97">
            <v>176527.26386770152</v>
          </cell>
          <cell r="J97">
            <v>7.786778760261817</v>
          </cell>
          <cell r="K97">
            <v>6037.034282919929</v>
          </cell>
          <cell r="L97">
            <v>9.1074431668195359</v>
          </cell>
          <cell r="M97">
            <v>5.2087386285587387</v>
          </cell>
        </row>
        <row r="98">
          <cell r="G98">
            <v>109527.58668085793</v>
          </cell>
          <cell r="H98">
            <v>6.8319302820857679</v>
          </cell>
          <cell r="I98">
            <v>101762.77990838763</v>
          </cell>
          <cell r="J98">
            <v>6.8016461362421445</v>
          </cell>
          <cell r="K98">
            <v>7764.8067724702796</v>
          </cell>
          <cell r="L98">
            <v>7.196478825335741</v>
          </cell>
          <cell r="M98">
            <v>3.2325760170593574</v>
          </cell>
        </row>
        <row r="99">
          <cell r="G99">
            <v>3329.7751783478611</v>
          </cell>
          <cell r="H99">
            <v>9.7255597509961884</v>
          </cell>
          <cell r="I99">
            <v>3329.7751783478611</v>
          </cell>
          <cell r="J99">
            <v>9.7255597509961884</v>
          </cell>
          <cell r="K99">
            <v>0</v>
          </cell>
          <cell r="L99">
            <v>0</v>
          </cell>
          <cell r="M99">
            <v>0</v>
          </cell>
        </row>
        <row r="100">
          <cell r="G100">
            <v>2744.0401184157672</v>
          </cell>
          <cell r="H100">
            <v>10.542036215921831</v>
          </cell>
          <cell r="I100">
            <v>2744.0401184157672</v>
          </cell>
          <cell r="J100">
            <v>10.542036215921831</v>
          </cell>
          <cell r="K100">
            <v>0</v>
          </cell>
          <cell r="L100">
            <v>0</v>
          </cell>
          <cell r="M100">
            <v>0</v>
          </cell>
        </row>
        <row r="101">
          <cell r="G101">
            <v>153899.50528348621</v>
          </cell>
          <cell r="H101">
            <v>9.4017941289960234</v>
          </cell>
          <cell r="I101">
            <v>0</v>
          </cell>
          <cell r="J101">
            <v>0</v>
          </cell>
          <cell r="K101">
            <v>153899.50528348621</v>
          </cell>
          <cell r="L101">
            <v>9.4017941289960234</v>
          </cell>
          <cell r="M101">
            <v>4.4840457096653861</v>
          </cell>
        </row>
        <row r="102">
          <cell r="G102">
            <v>247.39018694307251</v>
          </cell>
          <cell r="H102">
            <v>12</v>
          </cell>
          <cell r="I102">
            <v>247.39018694307251</v>
          </cell>
          <cell r="J102">
            <v>12</v>
          </cell>
          <cell r="K102">
            <v>0</v>
          </cell>
          <cell r="L102">
            <v>0</v>
          </cell>
          <cell r="M102">
            <v>0</v>
          </cell>
        </row>
        <row r="104">
          <cell r="G104">
            <v>107506.78531024125</v>
          </cell>
          <cell r="H104">
            <v>13.061314382805126</v>
          </cell>
          <cell r="I104">
            <v>102445.62125602036</v>
          </cell>
          <cell r="J104">
            <v>12.995449990610602</v>
          </cell>
          <cell r="K104">
            <v>5061.1640542208788</v>
          </cell>
          <cell r="L104">
            <v>14.354345183697736</v>
          </cell>
          <cell r="M104">
            <v>5.4327458183594617</v>
          </cell>
        </row>
        <row r="105">
          <cell r="G105">
            <v>163025.79387293902</v>
          </cell>
          <cell r="H105">
            <v>15.66175124389591</v>
          </cell>
          <cell r="I105">
            <v>157984.05193783841</v>
          </cell>
          <cell r="J105">
            <v>15.722492198641966</v>
          </cell>
          <cell r="K105">
            <v>5041.7419351005346</v>
          </cell>
          <cell r="L105">
            <v>13.758420555241253</v>
          </cell>
          <cell r="M105">
            <v>3.5408067870799784</v>
          </cell>
        </row>
        <row r="106">
          <cell r="G106">
            <v>253934.59094885405</v>
          </cell>
          <cell r="H106">
            <v>11.678456677041673</v>
          </cell>
          <cell r="I106">
            <v>242620.76628486117</v>
          </cell>
          <cell r="J106">
            <v>11.660093885719219</v>
          </cell>
          <cell r="K106">
            <v>11313.824663992795</v>
          </cell>
          <cell r="L106">
            <v>12.064484541100642</v>
          </cell>
          <cell r="M106">
            <v>6.1705126125513567</v>
          </cell>
        </row>
        <row r="107">
          <cell r="G107">
            <v>114700.32654783578</v>
          </cell>
          <cell r="H107">
            <v>12.195487744509609</v>
          </cell>
          <cell r="I107">
            <v>106552.04840481604</v>
          </cell>
          <cell r="J107">
            <v>12.186466631984938</v>
          </cell>
          <cell r="K107">
            <v>8148.2781430197583</v>
          </cell>
          <cell r="L107">
            <v>12.312914074617002</v>
          </cell>
          <cell r="M107">
            <v>5.7998295997582225</v>
          </cell>
        </row>
        <row r="108">
          <cell r="G108">
            <v>909552.4133803444</v>
          </cell>
          <cell r="H108">
            <v>7.7330641142959369</v>
          </cell>
          <cell r="I108">
            <v>872995.86086361448</v>
          </cell>
          <cell r="J108">
            <v>7.6641584244251133</v>
          </cell>
          <cell r="K108">
            <v>36556.552516728698</v>
          </cell>
          <cell r="L108">
            <v>9.3017961402945257</v>
          </cell>
          <cell r="M108">
            <v>4.4185140170798851</v>
          </cell>
        </row>
        <row r="109">
          <cell r="G109">
            <v>514059.22307395161</v>
          </cell>
          <cell r="H109">
            <v>4.9343284789112278</v>
          </cell>
          <cell r="I109">
            <v>513778.12244127278</v>
          </cell>
          <cell r="J109">
            <v>4.933584438673889</v>
          </cell>
          <cell r="K109">
            <v>281.10063267880111</v>
          </cell>
          <cell r="L109">
            <v>6</v>
          </cell>
          <cell r="M109">
            <v>0.46189376443418012</v>
          </cell>
        </row>
        <row r="110">
          <cell r="G110">
            <v>585336.18334876513</v>
          </cell>
          <cell r="H110">
            <v>7.1402871924927238</v>
          </cell>
          <cell r="I110">
            <v>559352.58957021555</v>
          </cell>
          <cell r="J110">
            <v>7.1063544666007674</v>
          </cell>
          <cell r="K110">
            <v>25983.593778545426</v>
          </cell>
          <cell r="L110">
            <v>7.8962084859999964</v>
          </cell>
          <cell r="M110">
            <v>2.4315031775322522</v>
          </cell>
        </row>
        <row r="111">
          <cell r="G111">
            <v>188888.1235253218</v>
          </cell>
          <cell r="H111">
            <v>7.5876282970183571</v>
          </cell>
          <cell r="I111">
            <v>179535.11398881566</v>
          </cell>
          <cell r="J111">
            <v>7.5402225315389888</v>
          </cell>
          <cell r="K111">
            <v>9353.0095365061843</v>
          </cell>
          <cell r="L111">
            <v>8.487487463233137</v>
          </cell>
          <cell r="M111">
            <v>3.1323703820551914</v>
          </cell>
        </row>
        <row r="112">
          <cell r="G112">
            <v>950284.08481361018</v>
          </cell>
          <cell r="H112">
            <v>6.1644020441259562</v>
          </cell>
          <cell r="I112">
            <v>914874.36706591758</v>
          </cell>
          <cell r="J112">
            <v>6.1346541611608387</v>
          </cell>
          <cell r="K112">
            <v>35409.717747686977</v>
          </cell>
          <cell r="L112">
            <v>6.886340243947453</v>
          </cell>
          <cell r="M112">
            <v>2.4967879070064409</v>
          </cell>
        </row>
        <row r="113">
          <cell r="G113">
            <v>1077.2626401859188</v>
          </cell>
          <cell r="H113">
            <v>11.869655623020241</v>
          </cell>
          <cell r="I113">
            <v>1077.2626401859188</v>
          </cell>
          <cell r="J113">
            <v>11.869655623020241</v>
          </cell>
          <cell r="K113">
            <v>0</v>
          </cell>
          <cell r="L113">
            <v>0</v>
          </cell>
          <cell r="M113">
            <v>0</v>
          </cell>
        </row>
        <row r="114">
          <cell r="G114">
            <v>2323.8283181864608</v>
          </cell>
          <cell r="H114">
            <v>10.665027243640047</v>
          </cell>
          <cell r="I114">
            <v>2323.8283181864608</v>
          </cell>
          <cell r="J114">
            <v>10.665027243640047</v>
          </cell>
          <cell r="K114">
            <v>0</v>
          </cell>
          <cell r="L114">
            <v>0</v>
          </cell>
          <cell r="M114">
            <v>0</v>
          </cell>
        </row>
        <row r="115">
          <cell r="G115">
            <v>153899.50528348621</v>
          </cell>
          <cell r="H115">
            <v>9.4017941289960234</v>
          </cell>
          <cell r="I115">
            <v>0</v>
          </cell>
          <cell r="J115">
            <v>0</v>
          </cell>
          <cell r="K115">
            <v>153899.50528348621</v>
          </cell>
          <cell r="L115">
            <v>9.4017941289960234</v>
          </cell>
          <cell r="M115">
            <v>4.4840457096653861</v>
          </cell>
        </row>
        <row r="116">
          <cell r="G116">
            <v>247.39018694307251</v>
          </cell>
          <cell r="H116">
            <v>12</v>
          </cell>
          <cell r="I116">
            <v>247.39018694307251</v>
          </cell>
          <cell r="J116">
            <v>12</v>
          </cell>
          <cell r="K116">
            <v>0</v>
          </cell>
          <cell r="L116">
            <v>0</v>
          </cell>
          <cell r="M116">
            <v>0</v>
          </cell>
        </row>
        <row r="126">
          <cell r="C126">
            <v>3653787.0229581357</v>
          </cell>
          <cell r="D126">
            <v>237198.37001835357</v>
          </cell>
          <cell r="E126">
            <v>1501462.0474619051</v>
          </cell>
          <cell r="F126">
            <v>95272.059608256473</v>
          </cell>
          <cell r="G126">
            <v>1402784.0926657144</v>
          </cell>
          <cell r="H126">
            <v>417070.45320427336</v>
          </cell>
        </row>
        <row r="127">
          <cell r="C127">
            <v>511541.05905152386</v>
          </cell>
          <cell r="D127">
            <v>73557.348917740193</v>
          </cell>
          <cell r="E127">
            <v>241597.13339882513</v>
          </cell>
          <cell r="F127">
            <v>20038.605142388886</v>
          </cell>
          <cell r="G127">
            <v>152103.73327216654</v>
          </cell>
          <cell r="H127">
            <v>24244.23832042114</v>
          </cell>
        </row>
        <row r="128">
          <cell r="C128">
            <v>306780.13713329367</v>
          </cell>
          <cell r="D128">
            <v>14901.631619222067</v>
          </cell>
          <cell r="E128">
            <v>172439.04655502958</v>
          </cell>
          <cell r="F128">
            <v>8891.581297657367</v>
          </cell>
          <cell r="G128">
            <v>90500.655013424112</v>
          </cell>
          <cell r="H128">
            <v>20047.222647958977</v>
          </cell>
        </row>
        <row r="129">
          <cell r="C129">
            <v>1164969.0969535108</v>
          </cell>
          <cell r="D129">
            <v>94009.096298828139</v>
          </cell>
          <cell r="E129">
            <v>511057.13026353397</v>
          </cell>
          <cell r="F129">
            <v>38231.809900330009</v>
          </cell>
          <cell r="G129">
            <v>418889.22594290588</v>
          </cell>
          <cell r="H129">
            <v>102781.83454791232</v>
          </cell>
        </row>
        <row r="130">
          <cell r="C130">
            <v>1670496.72982019</v>
          </cell>
          <cell r="D130">
            <v>54730.293182562775</v>
          </cell>
          <cell r="E130">
            <v>576368.73724460544</v>
          </cell>
          <cell r="F130">
            <v>28110.063267880116</v>
          </cell>
          <cell r="G130">
            <v>741290.47843727353</v>
          </cell>
          <cell r="H130">
            <v>269997.15768798901</v>
          </cell>
        </row>
        <row r="132">
          <cell r="C132">
            <v>316811.16060855385</v>
          </cell>
          <cell r="D132">
            <v>2371.1958319086539</v>
          </cell>
          <cell r="E132">
            <v>99572.429023006785</v>
          </cell>
          <cell r="F132">
            <v>6259.5736697077164</v>
          </cell>
          <cell r="G132">
            <v>184460.40294130752</v>
          </cell>
          <cell r="H132">
            <v>24147.55914262744</v>
          </cell>
        </row>
        <row r="133">
          <cell r="C133">
            <v>1909354.9695487232</v>
          </cell>
          <cell r="D133">
            <v>36624.233456017842</v>
          </cell>
          <cell r="E133">
            <v>699209.67284716561</v>
          </cell>
          <cell r="F133">
            <v>56247.075842713923</v>
          </cell>
          <cell r="G133">
            <v>862593.36312334624</v>
          </cell>
          <cell r="H133">
            <v>254680.62427969283</v>
          </cell>
        </row>
        <row r="134">
          <cell r="C134">
            <v>1006422.0730781831</v>
          </cell>
          <cell r="D134">
            <v>80483.372343923926</v>
          </cell>
          <cell r="E134">
            <v>497676.01905780681</v>
          </cell>
          <cell r="F134">
            <v>30450.769238431742</v>
          </cell>
          <cell r="G134">
            <v>275583.08379510016</v>
          </cell>
          <cell r="H134">
            <v>122228.82864288139</v>
          </cell>
        </row>
        <row r="135">
          <cell r="C135">
            <v>402863.88493822992</v>
          </cell>
          <cell r="D135">
            <v>115990.49122221494</v>
          </cell>
          <cell r="E135">
            <v>194929.59850322746</v>
          </cell>
          <cell r="F135">
            <v>1771.4964570391051</v>
          </cell>
          <cell r="G135">
            <v>74592.079258595957</v>
          </cell>
          <cell r="H135">
            <v>15580.21949715042</v>
          </cell>
        </row>
        <row r="136">
          <cell r="C136">
            <v>18334.93478480251</v>
          </cell>
          <cell r="D136">
            <v>1729.0771642881155</v>
          </cell>
          <cell r="E136">
            <v>10074.328030790415</v>
          </cell>
          <cell r="F136">
            <v>543.14440036403732</v>
          </cell>
          <cell r="G136">
            <v>5555.1635474298555</v>
          </cell>
          <cell r="H136">
            <v>433.2216419300849</v>
          </cell>
        </row>
        <row r="138">
          <cell r="C138">
            <v>21574.07497623167</v>
          </cell>
          <cell r="D138">
            <v>0</v>
          </cell>
          <cell r="E138">
            <v>1180.6226572509645</v>
          </cell>
          <cell r="F138">
            <v>361.01803494173743</v>
          </cell>
          <cell r="G138">
            <v>642.11866762053853</v>
          </cell>
          <cell r="H138">
            <v>19390.315616418429</v>
          </cell>
        </row>
        <row r="139">
          <cell r="C139">
            <v>107714.96394025726</v>
          </cell>
          <cell r="D139">
            <v>0</v>
          </cell>
          <cell r="E139">
            <v>27366.661076726465</v>
          </cell>
          <cell r="F139">
            <v>3073.3849424429982</v>
          </cell>
          <cell r="G139">
            <v>4293.8495727592845</v>
          </cell>
          <cell r="H139">
            <v>72981.068348328117</v>
          </cell>
        </row>
        <row r="140">
          <cell r="C140">
            <v>309009.76703292917</v>
          </cell>
          <cell r="D140">
            <v>2637.3080358755396</v>
          </cell>
          <cell r="E140">
            <v>139652.32742144121</v>
          </cell>
          <cell r="F140">
            <v>11454.877380473352</v>
          </cell>
          <cell r="G140">
            <v>32055.835343216997</v>
          </cell>
          <cell r="H140">
            <v>123209.41885192681</v>
          </cell>
        </row>
        <row r="141">
          <cell r="C141">
            <v>582715.37781011092</v>
          </cell>
          <cell r="D141">
            <v>26011.462850020609</v>
          </cell>
          <cell r="E141">
            <v>346290.18193941575</v>
          </cell>
          <cell r="F141">
            <v>22190.635342596001</v>
          </cell>
          <cell r="G141">
            <v>106862.82133071948</v>
          </cell>
          <cell r="H141">
            <v>81360.276347358551</v>
          </cell>
        </row>
        <row r="142">
          <cell r="C142">
            <v>443449.98164598888</v>
          </cell>
          <cell r="D142">
            <v>27166.749701762717</v>
          </cell>
          <cell r="E142">
            <v>242320.90444532587</v>
          </cell>
          <cell r="F142">
            <v>13622.370223235463</v>
          </cell>
          <cell r="G142">
            <v>126648.54925623674</v>
          </cell>
          <cell r="H142">
            <v>33691.408019436662</v>
          </cell>
        </row>
        <row r="143">
          <cell r="C143">
            <v>491837.81297595322</v>
          </cell>
          <cell r="D143">
            <v>38833.79141949537</v>
          </cell>
          <cell r="E143">
            <v>252013.18456812334</v>
          </cell>
          <cell r="F143">
            <v>11295.519260064249</v>
          </cell>
          <cell r="G143">
            <v>171990.70027813796</v>
          </cell>
          <cell r="H143">
            <v>17704.617450141173</v>
          </cell>
        </row>
        <row r="144">
          <cell r="C144">
            <v>626763.97577036067</v>
          </cell>
          <cell r="D144">
            <v>54095.865903526166</v>
          </cell>
          <cell r="E144">
            <v>246561.46810453152</v>
          </cell>
          <cell r="F144">
            <v>14238.897760651234</v>
          </cell>
          <cell r="G144">
            <v>291280.46482822252</v>
          </cell>
          <cell r="H144">
            <v>20587.279173423209</v>
          </cell>
        </row>
        <row r="145">
          <cell r="C145">
            <v>709345.68782898784</v>
          </cell>
          <cell r="D145">
            <v>72343.747590229847</v>
          </cell>
          <cell r="E145">
            <v>195649.5060342158</v>
          </cell>
          <cell r="F145">
            <v>15122.40394654704</v>
          </cell>
          <cell r="G145">
            <v>403025.43257962749</v>
          </cell>
          <cell r="H145">
            <v>23204.597678343944</v>
          </cell>
        </row>
        <row r="146">
          <cell r="C146">
            <v>350756.57947844896</v>
          </cell>
          <cell r="D146">
            <v>16109.444517443188</v>
          </cell>
          <cell r="E146">
            <v>50146.090582278412</v>
          </cell>
          <cell r="F146">
            <v>3912.9527173042693</v>
          </cell>
          <cell r="G146">
            <v>265703.22017652704</v>
          </cell>
          <cell r="H146">
            <v>14884.871484900221</v>
          </cell>
        </row>
        <row r="148">
          <cell r="C148">
            <v>2246940.5478480123</v>
          </cell>
          <cell r="D148">
            <v>111448.20248399519</v>
          </cell>
          <cell r="E148">
            <v>1082521.6116222683</v>
          </cell>
          <cell r="F148">
            <v>6041.6163011970966</v>
          </cell>
          <cell r="G148">
            <v>809869.45179056062</v>
          </cell>
          <cell r="H148">
            <v>237059.6656503366</v>
          </cell>
        </row>
        <row r="149">
          <cell r="C149">
            <v>1406846.4751102827</v>
          </cell>
          <cell r="D149">
            <v>125750.16753435832</v>
          </cell>
          <cell r="E149">
            <v>418940.43583976285</v>
          </cell>
          <cell r="F149">
            <v>89230.443307059366</v>
          </cell>
          <cell r="G149">
            <v>592914.64087521238</v>
          </cell>
          <cell r="H149">
            <v>180010.78755394515</v>
          </cell>
        </row>
        <row r="150">
          <cell r="C150">
            <v>3066041.9623555201</v>
          </cell>
          <cell r="D150">
            <v>227530.00381406271</v>
          </cell>
          <cell r="E150">
            <v>1479655.8164009065</v>
          </cell>
          <cell r="F150">
            <v>95272.059608256473</v>
          </cell>
          <cell r="G150">
            <v>1263584.0825326</v>
          </cell>
          <cell r="H150">
            <v>0</v>
          </cell>
        </row>
        <row r="151">
          <cell r="C151">
            <v>976422.07918631635</v>
          </cell>
          <cell r="D151">
            <v>46223.896139947807</v>
          </cell>
          <cell r="E151">
            <v>302901.45736963832</v>
          </cell>
          <cell r="F151">
            <v>18393.386073013291</v>
          </cell>
          <cell r="G151">
            <v>608903.3396036668</v>
          </cell>
          <cell r="H151">
            <v>0</v>
          </cell>
        </row>
        <row r="152">
          <cell r="C152">
            <v>1396927.8667953198</v>
          </cell>
          <cell r="D152">
            <v>53219.871237211439</v>
          </cell>
          <cell r="E152">
            <v>816590.1525033873</v>
          </cell>
          <cell r="F152">
            <v>73993.690234221722</v>
          </cell>
          <cell r="G152">
            <v>453124.15282057709</v>
          </cell>
          <cell r="H152">
            <v>0</v>
          </cell>
        </row>
        <row r="153">
          <cell r="C153">
            <v>3532.7710329790293</v>
          </cell>
          <cell r="D153">
            <v>902.54508735434365</v>
          </cell>
          <cell r="E153">
            <v>1709.7451818965731</v>
          </cell>
          <cell r="F153">
            <v>0</v>
          </cell>
          <cell r="G153">
            <v>920.48076372811306</v>
          </cell>
          <cell r="H153">
            <v>0</v>
          </cell>
        </row>
        <row r="154">
          <cell r="C154">
            <v>539582.12741884193</v>
          </cell>
          <cell r="D154">
            <v>85980.196686504147</v>
          </cell>
          <cell r="E154">
            <v>302556.57870219188</v>
          </cell>
          <cell r="F154">
            <v>2884.9833010214288</v>
          </cell>
          <cell r="G154">
            <v>148160.36872912041</v>
          </cell>
          <cell r="H154">
            <v>0</v>
          </cell>
        </row>
        <row r="155">
          <cell r="C155">
            <v>90699.452352260778</v>
          </cell>
          <cell r="D155">
            <v>25255.045406664703</v>
          </cell>
          <cell r="E155">
            <v>39328.705008057426</v>
          </cell>
          <cell r="F155">
            <v>0</v>
          </cell>
          <cell r="G155">
            <v>26115.701937538593</v>
          </cell>
          <cell r="H155">
            <v>0</v>
          </cell>
        </row>
        <row r="156">
          <cell r="C156">
            <v>35126.309269106794</v>
          </cell>
          <cell r="D156">
            <v>9385.6828461512941</v>
          </cell>
          <cell r="E156">
            <v>10775.6081000139</v>
          </cell>
          <cell r="F156">
            <v>0</v>
          </cell>
          <cell r="G156">
            <v>14965.018322941549</v>
          </cell>
          <cell r="H156">
            <v>0</v>
          </cell>
        </row>
        <row r="157">
          <cell r="C157">
            <v>23751.356301073745</v>
          </cell>
          <cell r="D157">
            <v>6562.7664102292902</v>
          </cell>
          <cell r="E157">
            <v>5793.5695358280818</v>
          </cell>
          <cell r="F157">
            <v>0</v>
          </cell>
          <cell r="G157">
            <v>11395.020355016357</v>
          </cell>
          <cell r="H157">
            <v>0</v>
          </cell>
        </row>
        <row r="159">
          <cell r="C159">
            <v>1048068.1429510447</v>
          </cell>
          <cell r="D159">
            <v>281.10063267880111</v>
          </cell>
          <cell r="E159">
            <v>346591.86670575786</v>
          </cell>
          <cell r="F159">
            <v>0</v>
          </cell>
          <cell r="G159">
            <v>507482.82083478622</v>
          </cell>
          <cell r="H159">
            <v>193712.35477778103</v>
          </cell>
        </row>
        <row r="160">
          <cell r="C160">
            <v>540853.22462287964</v>
          </cell>
          <cell r="D160">
            <v>0</v>
          </cell>
          <cell r="E160">
            <v>323447.26480003452</v>
          </cell>
          <cell r="F160">
            <v>0</v>
          </cell>
          <cell r="G160">
            <v>168513.25743956343</v>
          </cell>
          <cell r="H160">
            <v>48892.702383281117</v>
          </cell>
        </row>
        <row r="161">
          <cell r="C161">
            <v>2064618.2651976335</v>
          </cell>
          <cell r="D161">
            <v>236669.87919873168</v>
          </cell>
          <cell r="E161">
            <v>831422.91595622199</v>
          </cell>
          <cell r="F161">
            <v>95272.059608256473</v>
          </cell>
          <cell r="G161">
            <v>726788.01439141808</v>
          </cell>
          <cell r="H161">
            <v>174465.39604322036</v>
          </cell>
        </row>
        <row r="162">
          <cell r="C162">
            <v>247.39018694307251</v>
          </cell>
          <cell r="D162">
            <v>247.39018694307251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5">
          <cell r="C165">
            <v>1040207.7914430979</v>
          </cell>
          <cell r="D165">
            <v>281.10063267880111</v>
          </cell>
          <cell r="E165">
            <v>342388.56854046619</v>
          </cell>
          <cell r="F165">
            <v>0</v>
          </cell>
          <cell r="G165">
            <v>503825.76749213133</v>
          </cell>
          <cell r="H165">
            <v>193712.35477778103</v>
          </cell>
        </row>
        <row r="166">
          <cell r="C166">
            <v>7860.3515079469526</v>
          </cell>
          <cell r="D166">
            <v>0</v>
          </cell>
          <cell r="E166">
            <v>4203.2981652920635</v>
          </cell>
          <cell r="F166">
            <v>0</v>
          </cell>
          <cell r="G166">
            <v>3657.0533426548895</v>
          </cell>
          <cell r="H166">
            <v>0</v>
          </cell>
        </row>
        <row r="167">
          <cell r="C167">
            <v>540853.22462287964</v>
          </cell>
          <cell r="D167">
            <v>0</v>
          </cell>
          <cell r="E167">
            <v>323447.26480003452</v>
          </cell>
          <cell r="F167">
            <v>0</v>
          </cell>
          <cell r="G167">
            <v>168513.25743956343</v>
          </cell>
          <cell r="H167">
            <v>48892.702383281117</v>
          </cell>
        </row>
        <row r="168">
          <cell r="C168">
            <v>11766.366921426796</v>
          </cell>
          <cell r="D168">
            <v>5271.1439034554278</v>
          </cell>
          <cell r="E168">
            <v>5163.429819914054</v>
          </cell>
          <cell r="F168">
            <v>0</v>
          </cell>
          <cell r="G168">
            <v>1331.7931980573139</v>
          </cell>
          <cell r="H168">
            <v>0</v>
          </cell>
        </row>
        <row r="169">
          <cell r="C169">
            <v>18470.941542416764</v>
          </cell>
          <cell r="D169">
            <v>412.31697823845423</v>
          </cell>
          <cell r="E169">
            <v>9287.4460414984205</v>
          </cell>
          <cell r="F169">
            <v>0</v>
          </cell>
          <cell r="G169">
            <v>8771.1785226798911</v>
          </cell>
          <cell r="H169">
            <v>0</v>
          </cell>
        </row>
        <row r="170">
          <cell r="C170">
            <v>194981.42640855015</v>
          </cell>
          <cell r="D170">
            <v>0</v>
          </cell>
          <cell r="E170">
            <v>141688.44586867632</v>
          </cell>
          <cell r="F170">
            <v>0</v>
          </cell>
          <cell r="G170">
            <v>49855.439327306602</v>
          </cell>
          <cell r="H170">
            <v>3437.5412125676921</v>
          </cell>
        </row>
        <row r="171">
          <cell r="C171">
            <v>756122.57982047787</v>
          </cell>
          <cell r="D171">
            <v>247.39018694307251</v>
          </cell>
          <cell r="E171">
            <v>257176.6112907865</v>
          </cell>
          <cell r="F171">
            <v>0</v>
          </cell>
          <cell r="G171">
            <v>364446.97097539325</v>
          </cell>
          <cell r="H171">
            <v>134251.60736732397</v>
          </cell>
        </row>
        <row r="172">
          <cell r="C172">
            <v>104908.48304553704</v>
          </cell>
          <cell r="D172">
            <v>2457.4307234284061</v>
          </cell>
          <cell r="E172">
            <v>51770.067112962097</v>
          </cell>
          <cell r="F172">
            <v>0</v>
          </cell>
          <cell r="G172">
            <v>48466.601118981816</v>
          </cell>
          <cell r="H172">
            <v>2214.3840901649614</v>
          </cell>
        </row>
        <row r="173">
          <cell r="C173">
            <v>168813.09763706708</v>
          </cell>
          <cell r="D173">
            <v>0</v>
          </cell>
          <cell r="E173">
            <v>81365.399264633117</v>
          </cell>
          <cell r="F173">
            <v>0</v>
          </cell>
          <cell r="G173">
            <v>65458.130290609311</v>
          </cell>
          <cell r="H173">
            <v>21989.568081825106</v>
          </cell>
        </row>
        <row r="174">
          <cell r="C174">
            <v>34476.001706357645</v>
          </cell>
          <cell r="D174">
            <v>1417.9413101524115</v>
          </cell>
          <cell r="E174">
            <v>25504.885348935481</v>
          </cell>
          <cell r="F174">
            <v>0</v>
          </cell>
          <cell r="G174">
            <v>6653.9337952029955</v>
          </cell>
          <cell r="H174">
            <v>899.24125206673125</v>
          </cell>
        </row>
        <row r="175">
          <cell r="C175">
            <v>50097.746969729866</v>
          </cell>
          <cell r="D175">
            <v>3564.2591064404496</v>
          </cell>
          <cell r="E175">
            <v>45076.80248466484</v>
          </cell>
          <cell r="F175">
            <v>0</v>
          </cell>
          <cell r="G175">
            <v>1456.6853786245754</v>
          </cell>
          <cell r="H175">
            <v>0</v>
          </cell>
        </row>
        <row r="176">
          <cell r="C176">
            <v>8478.6915199954547</v>
          </cell>
          <cell r="D176">
            <v>0</v>
          </cell>
          <cell r="E176">
            <v>6601.3977382984194</v>
          </cell>
          <cell r="F176">
            <v>0</v>
          </cell>
          <cell r="G176">
            <v>1877.2937816970345</v>
          </cell>
          <cell r="H176">
            <v>0</v>
          </cell>
        </row>
        <row r="177">
          <cell r="C177">
            <v>34738.999222096216</v>
          </cell>
          <cell r="D177">
            <v>0</v>
          </cell>
          <cell r="E177">
            <v>16619.710957690557</v>
          </cell>
          <cell r="F177">
            <v>0</v>
          </cell>
          <cell r="G177">
            <v>18119.28826440563</v>
          </cell>
          <cell r="H177">
            <v>0</v>
          </cell>
        </row>
        <row r="178">
          <cell r="C178">
            <v>67606.319092473219</v>
          </cell>
          <cell r="D178">
            <v>206.15848911922711</v>
          </cell>
          <cell r="E178">
            <v>57986.469637764145</v>
          </cell>
          <cell r="F178">
            <v>0</v>
          </cell>
          <cell r="G178">
            <v>7874.734734504058</v>
          </cell>
          <cell r="H178">
            <v>1538.9562310857943</v>
          </cell>
        </row>
        <row r="179">
          <cell r="C179">
            <v>103097.20797603962</v>
          </cell>
          <cell r="D179">
            <v>103097.20797603962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C180">
            <v>133048.91043893</v>
          </cell>
          <cell r="D180">
            <v>85950.614848829151</v>
          </cell>
          <cell r="E180">
            <v>43817.105480164661</v>
          </cell>
          <cell r="F180">
            <v>0</v>
          </cell>
          <cell r="G180">
            <v>3281.1901099363104</v>
          </cell>
          <cell r="H180">
            <v>0</v>
          </cell>
        </row>
        <row r="181">
          <cell r="C181">
            <v>68899.98812598949</v>
          </cell>
          <cell r="D181">
            <v>33684.397641143689</v>
          </cell>
          <cell r="E181">
            <v>30883.263461396589</v>
          </cell>
          <cell r="F181">
            <v>0</v>
          </cell>
          <cell r="G181">
            <v>4332.3270234492666</v>
          </cell>
          <cell r="H181">
            <v>0</v>
          </cell>
        </row>
        <row r="182">
          <cell r="C182">
            <v>24747.645697879503</v>
          </cell>
          <cell r="D182">
            <v>0</v>
          </cell>
          <cell r="E182">
            <v>9803.5908315808065</v>
          </cell>
          <cell r="F182">
            <v>0</v>
          </cell>
          <cell r="G182">
            <v>13146.678486864595</v>
          </cell>
          <cell r="H182">
            <v>1797.3763794340982</v>
          </cell>
        </row>
        <row r="183">
          <cell r="C183">
            <v>176527.26386770152</v>
          </cell>
          <cell r="D183">
            <v>0</v>
          </cell>
          <cell r="E183">
            <v>38812.449858059612</v>
          </cell>
          <cell r="F183">
            <v>0</v>
          </cell>
          <cell r="G183">
            <v>129378.09258088993</v>
          </cell>
          <cell r="H183">
            <v>8336.7214287523966</v>
          </cell>
        </row>
        <row r="184">
          <cell r="C184">
            <v>101762.77990838763</v>
          </cell>
          <cell r="D184">
            <v>0</v>
          </cell>
          <cell r="E184">
            <v>4153.0434973449828</v>
          </cell>
          <cell r="F184">
            <v>95272.059608256473</v>
          </cell>
          <cell r="G184">
            <v>2337.6768027861949</v>
          </cell>
          <cell r="H184">
            <v>0</v>
          </cell>
        </row>
        <row r="185">
          <cell r="C185">
            <v>3329.7751783478611</v>
          </cell>
          <cell r="D185">
            <v>0</v>
          </cell>
          <cell r="E185">
            <v>3329.7751783478611</v>
          </cell>
          <cell r="F185">
            <v>0</v>
          </cell>
          <cell r="G185">
            <v>0</v>
          </cell>
          <cell r="H185">
            <v>0</v>
          </cell>
        </row>
        <row r="186">
          <cell r="C186">
            <v>2744.0401184157672</v>
          </cell>
          <cell r="D186">
            <v>361.01803494173743</v>
          </cell>
          <cell r="E186">
            <v>2383.0220834740298</v>
          </cell>
          <cell r="F186">
            <v>0</v>
          </cell>
          <cell r="G186">
            <v>0</v>
          </cell>
          <cell r="H186">
            <v>0</v>
          </cell>
        </row>
        <row r="188">
          <cell r="C188">
            <v>247.39018694307251</v>
          </cell>
          <cell r="D188">
            <v>247.39018694307251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90">
          <cell r="C190">
            <v>102445.62125602036</v>
          </cell>
          <cell r="D190">
            <v>18996.18013787485</v>
          </cell>
          <cell r="E190">
            <v>45711.150878096407</v>
          </cell>
          <cell r="F190">
            <v>0</v>
          </cell>
          <cell r="G190">
            <v>37738.29024004918</v>
          </cell>
          <cell r="H190">
            <v>0</v>
          </cell>
        </row>
        <row r="191">
          <cell r="C191">
            <v>157984.05193783841</v>
          </cell>
          <cell r="D191">
            <v>65210.514111182994</v>
          </cell>
          <cell r="E191">
            <v>68583.168859225334</v>
          </cell>
          <cell r="F191">
            <v>0</v>
          </cell>
          <cell r="G191">
            <v>24190.36896743023</v>
          </cell>
          <cell r="H191">
            <v>0</v>
          </cell>
        </row>
        <row r="192">
          <cell r="C192">
            <v>242620.76628486117</v>
          </cell>
          <cell r="D192">
            <v>76457.341187923419</v>
          </cell>
          <cell r="E192">
            <v>127202.40598797044</v>
          </cell>
          <cell r="F192">
            <v>0</v>
          </cell>
          <cell r="G192">
            <v>35919.756755434581</v>
          </cell>
          <cell r="H192">
            <v>3041.2623535327452</v>
          </cell>
        </row>
        <row r="193">
          <cell r="C193">
            <v>106552.04840481604</v>
          </cell>
          <cell r="D193">
            <v>20814.060651260439</v>
          </cell>
          <cell r="E193">
            <v>81653.718694284311</v>
          </cell>
          <cell r="F193">
            <v>0</v>
          </cell>
          <cell r="G193">
            <v>3052.9952557089555</v>
          </cell>
          <cell r="H193">
            <v>1031.2738035623154</v>
          </cell>
        </row>
        <row r="194">
          <cell r="C194">
            <v>872995.86086361448</v>
          </cell>
          <cell r="D194">
            <v>21928.835555134494</v>
          </cell>
          <cell r="E194">
            <v>272984.22348927305</v>
          </cell>
          <cell r="F194">
            <v>13056.54606836472</v>
          </cell>
          <cell r="G194">
            <v>420021.33380809176</v>
          </cell>
          <cell r="H194">
            <v>145004.92194270686</v>
          </cell>
        </row>
        <row r="195">
          <cell r="C195">
            <v>513778.12244127278</v>
          </cell>
          <cell r="D195">
            <v>0</v>
          </cell>
          <cell r="E195">
            <v>27479.480961484893</v>
          </cell>
          <cell r="F195">
            <v>0</v>
          </cell>
          <cell r="G195">
            <v>479954.59275632905</v>
          </cell>
          <cell r="H195">
            <v>6344.0487234594966</v>
          </cell>
        </row>
        <row r="196">
          <cell r="C196">
            <v>559352.58957021555</v>
          </cell>
          <cell r="D196">
            <v>5257.6274841026388</v>
          </cell>
          <cell r="E196">
            <v>260461.33285689054</v>
          </cell>
          <cell r="F196">
            <v>0</v>
          </cell>
          <cell r="G196">
            <v>241754.9878630999</v>
          </cell>
          <cell r="H196">
            <v>51878.641366123928</v>
          </cell>
        </row>
        <row r="197">
          <cell r="C197">
            <v>179535.11398881566</v>
          </cell>
          <cell r="D197">
            <v>6238.28255310444</v>
          </cell>
          <cell r="E197">
            <v>124012.15245430978</v>
          </cell>
          <cell r="F197">
            <v>0</v>
          </cell>
          <cell r="G197">
            <v>47377.044995564276</v>
          </cell>
          <cell r="H197">
            <v>1907.6339858378017</v>
          </cell>
        </row>
        <row r="198">
          <cell r="C198">
            <v>914874.36706591758</v>
          </cell>
          <cell r="D198">
            <v>20558.558532402662</v>
          </cell>
          <cell r="E198">
            <v>492165.65352219227</v>
          </cell>
          <cell r="F198">
            <v>82215.513539891719</v>
          </cell>
          <cell r="G198">
            <v>112071.97044233196</v>
          </cell>
          <cell r="H198">
            <v>207862.67102905971</v>
          </cell>
        </row>
        <row r="199">
          <cell r="C199">
            <v>1077.2626401859188</v>
          </cell>
          <cell r="D199">
            <v>1077.2626401859188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C200">
            <v>2323.8283181864608</v>
          </cell>
          <cell r="D200">
            <v>412.31697823845423</v>
          </cell>
          <cell r="E200">
            <v>1208.7597582510041</v>
          </cell>
          <cell r="F200">
            <v>0</v>
          </cell>
          <cell r="G200">
            <v>702.75158169700273</v>
          </cell>
          <cell r="H200">
            <v>0</v>
          </cell>
        </row>
        <row r="202">
          <cell r="C202">
            <v>247.39018694307251</v>
          </cell>
          <cell r="D202">
            <v>247.39018694307251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11">
          <cell r="C211">
            <v>3068579.8439848162</v>
          </cell>
          <cell r="D211">
            <v>227891.02184900446</v>
          </cell>
          <cell r="E211">
            <v>1481832.6799952604</v>
          </cell>
          <cell r="F211">
            <v>95272.059608256473</v>
          </cell>
          <cell r="G211">
            <v>1263584.0825326</v>
          </cell>
        </row>
        <row r="212">
          <cell r="C212">
            <v>469773.34915597143</v>
          </cell>
          <cell r="D212">
            <v>68836.31951690992</v>
          </cell>
          <cell r="E212">
            <v>235020.67759592168</v>
          </cell>
          <cell r="F212">
            <v>20038.605142388886</v>
          </cell>
          <cell r="G212">
            <v>145877.74690076575</v>
          </cell>
        </row>
        <row r="213">
          <cell r="C213">
            <v>284036.6247862759</v>
          </cell>
          <cell r="D213">
            <v>14901.631619222067</v>
          </cell>
          <cell r="E213">
            <v>171265.85180047757</v>
          </cell>
          <cell r="F213">
            <v>8891.581297657367</v>
          </cell>
          <cell r="G213">
            <v>88977.560068918028</v>
          </cell>
        </row>
        <row r="214">
          <cell r="C214">
            <v>1020020.3559244034</v>
          </cell>
          <cell r="D214">
            <v>90687.730377364176</v>
          </cell>
          <cell r="E214">
            <v>501201.33790962416</v>
          </cell>
          <cell r="F214">
            <v>38231.809900330009</v>
          </cell>
          <cell r="G214">
            <v>389899.47773708322</v>
          </cell>
        </row>
        <row r="215">
          <cell r="C215">
            <v>1294749.5141185329</v>
          </cell>
          <cell r="D215">
            <v>53465.340335508154</v>
          </cell>
          <cell r="E215">
            <v>574344.81268931774</v>
          </cell>
          <cell r="F215">
            <v>28110.063267880116</v>
          </cell>
          <cell r="G215">
            <v>638829.29782584112</v>
          </cell>
        </row>
        <row r="217">
          <cell r="C217">
            <v>265763.13250385056</v>
          </cell>
          <cell r="D217">
            <v>2371.1958319086539</v>
          </cell>
          <cell r="E217">
            <v>99211.41098806505</v>
          </cell>
          <cell r="F217">
            <v>6259.5736697077164</v>
          </cell>
          <cell r="G217">
            <v>157920.9520141705</v>
          </cell>
        </row>
        <row r="218">
          <cell r="C218">
            <v>1560368.3554431235</v>
          </cell>
          <cell r="D218">
            <v>35982.114788397295</v>
          </cell>
          <cell r="E218">
            <v>694955.52731461194</v>
          </cell>
          <cell r="F218">
            <v>56247.075842713923</v>
          </cell>
          <cell r="G218">
            <v>773183.63749750867</v>
          </cell>
        </row>
        <row r="219">
          <cell r="C219">
            <v>858387.45860464743</v>
          </cell>
          <cell r="D219">
            <v>76902.002996659241</v>
          </cell>
          <cell r="E219">
            <v>493079.74447380513</v>
          </cell>
          <cell r="F219">
            <v>30450.769238431742</v>
          </cell>
          <cell r="G219">
            <v>257954.94189572072</v>
          </cell>
        </row>
        <row r="220">
          <cell r="C220">
            <v>366646.44341245003</v>
          </cell>
          <cell r="D220">
            <v>110906.63106775128</v>
          </cell>
          <cell r="E220">
            <v>184717.82767719045</v>
          </cell>
          <cell r="F220">
            <v>1771.4964570391051</v>
          </cell>
          <cell r="G220">
            <v>69250.488210467956</v>
          </cell>
        </row>
        <row r="221">
          <cell r="C221">
            <v>17414.454021074394</v>
          </cell>
          <cell r="D221">
            <v>1729.0771642881155</v>
          </cell>
          <cell r="E221">
            <v>9868.1695416711882</v>
          </cell>
          <cell r="F221">
            <v>543.14440036403732</v>
          </cell>
          <cell r="G221">
            <v>5274.0629147510544</v>
          </cell>
        </row>
        <row r="223">
          <cell r="C223">
            <v>1902.6587271344392</v>
          </cell>
          <cell r="D223">
            <v>0</v>
          </cell>
          <cell r="E223">
            <v>899.52202457216345</v>
          </cell>
          <cell r="F223">
            <v>361.01803494173743</v>
          </cell>
          <cell r="G223">
            <v>642.11866762053853</v>
          </cell>
        </row>
        <row r="224">
          <cell r="C224">
            <v>33573.947147622799</v>
          </cell>
          <cell r="D224">
            <v>0</v>
          </cell>
          <cell r="E224">
            <v>27085.560444047664</v>
          </cell>
          <cell r="F224">
            <v>3073.3849424429982</v>
          </cell>
          <cell r="G224">
            <v>3415.0017611321164</v>
          </cell>
        </row>
        <row r="225">
          <cell r="C225">
            <v>178358.44946719657</v>
          </cell>
          <cell r="D225">
            <v>1386.7811463701917</v>
          </cell>
          <cell r="E225">
            <v>139291.30938649946</v>
          </cell>
          <cell r="F225">
            <v>11454.877380473352</v>
          </cell>
          <cell r="G225">
            <v>26225.481553853919</v>
          </cell>
        </row>
        <row r="226">
          <cell r="C226">
            <v>484491.76540701132</v>
          </cell>
          <cell r="D226">
            <v>25578.241208090523</v>
          </cell>
          <cell r="E226">
            <v>343355.96488250798</v>
          </cell>
          <cell r="F226">
            <v>22190.635342596001</v>
          </cell>
          <cell r="G226">
            <v>93366.923973821933</v>
          </cell>
        </row>
        <row r="227">
          <cell r="C227">
            <v>392914.27770462132</v>
          </cell>
          <cell r="D227">
            <v>25896.821596004746</v>
          </cell>
          <cell r="E227">
            <v>239132.05243332364</v>
          </cell>
          <cell r="F227">
            <v>13622.370223235463</v>
          </cell>
          <cell r="G227">
            <v>114263.03345206444</v>
          </cell>
        </row>
        <row r="228">
          <cell r="C228">
            <v>453609.32207395736</v>
          </cell>
          <cell r="D228">
            <v>37385.167014958148</v>
          </cell>
          <cell r="E228">
            <v>246518.44759371749</v>
          </cell>
          <cell r="F228">
            <v>11295.519260064249</v>
          </cell>
          <cell r="G228">
            <v>158410.188205226</v>
          </cell>
        </row>
        <row r="229">
          <cell r="C229">
            <v>572110.17249587574</v>
          </cell>
          <cell r="D229">
            <v>51557.089136008733</v>
          </cell>
          <cell r="E229">
            <v>244350.01984020849</v>
          </cell>
          <cell r="F229">
            <v>14238.897760651234</v>
          </cell>
          <cell r="G229">
            <v>261964.16575900977</v>
          </cell>
        </row>
        <row r="230">
          <cell r="C230">
            <v>649735.64544632984</v>
          </cell>
          <cell r="D230">
            <v>71013.784656427742</v>
          </cell>
          <cell r="E230">
            <v>191259.87129729963</v>
          </cell>
          <cell r="F230">
            <v>15122.40394654704</v>
          </cell>
          <cell r="G230">
            <v>372339.58554604207</v>
          </cell>
        </row>
        <row r="231">
          <cell r="C231">
            <v>301602.50488275534</v>
          </cell>
          <cell r="D231">
            <v>15073.137091144437</v>
          </cell>
          <cell r="E231">
            <v>49939.932093159186</v>
          </cell>
          <cell r="F231">
            <v>3912.9527173042693</v>
          </cell>
          <cell r="G231">
            <v>232676.48298114972</v>
          </cell>
        </row>
        <row r="233">
          <cell r="C233">
            <v>1882177.2428786808</v>
          </cell>
          <cell r="D233">
            <v>108473.65808116291</v>
          </cell>
          <cell r="E233">
            <v>1068805.3572113148</v>
          </cell>
          <cell r="F233">
            <v>6041.6163011970966</v>
          </cell>
          <cell r="G233">
            <v>698856.61128524749</v>
          </cell>
        </row>
        <row r="234">
          <cell r="C234">
            <v>1186402.6011063396</v>
          </cell>
          <cell r="D234">
            <v>119417.36376784171</v>
          </cell>
          <cell r="E234">
            <v>413027.32278406899</v>
          </cell>
          <cell r="F234">
            <v>89230.443307059366</v>
          </cell>
          <cell r="G234">
            <v>564727.47124735836</v>
          </cell>
        </row>
        <row r="235">
          <cell r="C235">
            <v>3066041.9623555201</v>
          </cell>
          <cell r="D235">
            <v>227530.00381406271</v>
          </cell>
          <cell r="E235">
            <v>1479655.8164009065</v>
          </cell>
          <cell r="F235">
            <v>95272.059608256473</v>
          </cell>
          <cell r="G235">
            <v>1263584.0825326</v>
          </cell>
        </row>
        <row r="236">
          <cell r="C236">
            <v>976422.07918631635</v>
          </cell>
          <cell r="D236">
            <v>46223.896139947807</v>
          </cell>
          <cell r="E236">
            <v>302901.45736963832</v>
          </cell>
          <cell r="F236">
            <v>18393.386073013291</v>
          </cell>
          <cell r="G236">
            <v>608903.3396036668</v>
          </cell>
        </row>
        <row r="237">
          <cell r="C237">
            <v>1396927.8667953198</v>
          </cell>
          <cell r="D237">
            <v>53219.871237211439</v>
          </cell>
          <cell r="E237">
            <v>816590.1525033873</v>
          </cell>
          <cell r="F237">
            <v>73993.690234221722</v>
          </cell>
          <cell r="G237">
            <v>453124.15282057709</v>
          </cell>
        </row>
        <row r="238">
          <cell r="C238">
            <v>3532.7710329790293</v>
          </cell>
          <cell r="D238">
            <v>902.54508735434365</v>
          </cell>
          <cell r="E238">
            <v>1709.7451818965731</v>
          </cell>
          <cell r="F238">
            <v>0</v>
          </cell>
          <cell r="G238">
            <v>920.48076372811306</v>
          </cell>
        </row>
        <row r="239">
          <cell r="C239">
            <v>539582.12741884193</v>
          </cell>
          <cell r="D239">
            <v>85980.196686504147</v>
          </cell>
          <cell r="E239">
            <v>302556.57870219188</v>
          </cell>
          <cell r="F239">
            <v>2884.9833010214288</v>
          </cell>
          <cell r="G239">
            <v>148160.36872912041</v>
          </cell>
        </row>
        <row r="240">
          <cell r="C240">
            <v>90699.452352260778</v>
          </cell>
          <cell r="D240">
            <v>25255.045406664703</v>
          </cell>
          <cell r="E240">
            <v>39328.705008057426</v>
          </cell>
          <cell r="F240">
            <v>0</v>
          </cell>
          <cell r="G240">
            <v>26115.701937538593</v>
          </cell>
        </row>
        <row r="241">
          <cell r="C241">
            <v>35126.309269106794</v>
          </cell>
          <cell r="D241">
            <v>9385.6828461512941</v>
          </cell>
          <cell r="E241">
            <v>10775.6081000139</v>
          </cell>
          <cell r="F241">
            <v>0</v>
          </cell>
          <cell r="G241">
            <v>14965.018322941549</v>
          </cell>
        </row>
        <row r="242">
          <cell r="C242">
            <v>23751.356301073745</v>
          </cell>
          <cell r="D242">
            <v>6562.7664102292902</v>
          </cell>
          <cell r="E242">
            <v>5793.5695358280818</v>
          </cell>
          <cell r="F242">
            <v>0</v>
          </cell>
          <cell r="G242">
            <v>11395.020355016357</v>
          </cell>
        </row>
        <row r="244">
          <cell r="C244">
            <v>738387.92039469141</v>
          </cell>
          <cell r="D244">
            <v>281.10063267880111</v>
          </cell>
          <cell r="E244">
            <v>346029.66544040025</v>
          </cell>
          <cell r="F244">
            <v>0</v>
          </cell>
          <cell r="G244">
            <v>392077.154321599</v>
          </cell>
        </row>
        <row r="245">
          <cell r="C245">
            <v>483414.03449613095</v>
          </cell>
          <cell r="D245">
            <v>0</v>
          </cell>
          <cell r="E245">
            <v>320019.0584559752</v>
          </cell>
          <cell r="F245">
            <v>0</v>
          </cell>
          <cell r="G245">
            <v>163394.9760401586</v>
          </cell>
        </row>
        <row r="246">
          <cell r="C246">
            <v>1846777.8890942424</v>
          </cell>
          <cell r="D246">
            <v>227609.92121632566</v>
          </cell>
          <cell r="E246">
            <v>815783.95609898644</v>
          </cell>
          <cell r="F246">
            <v>95272.059608256473</v>
          </cell>
          <cell r="G246">
            <v>708111.95217086119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50">
          <cell r="C250">
            <v>730527.56888674421</v>
          </cell>
          <cell r="D250">
            <v>281.10063267880111</v>
          </cell>
          <cell r="E250">
            <v>341826.36727510864</v>
          </cell>
          <cell r="F250">
            <v>0</v>
          </cell>
          <cell r="G250">
            <v>388420.10097894422</v>
          </cell>
        </row>
        <row r="251">
          <cell r="C251">
            <v>7860.3515079469526</v>
          </cell>
          <cell r="D251">
            <v>0</v>
          </cell>
          <cell r="E251">
            <v>4203.2981652920635</v>
          </cell>
          <cell r="F251">
            <v>0</v>
          </cell>
          <cell r="G251">
            <v>3657.0533426548895</v>
          </cell>
        </row>
        <row r="252">
          <cell r="C252">
            <v>483414.03449613095</v>
          </cell>
          <cell r="D252">
            <v>0</v>
          </cell>
          <cell r="E252">
            <v>320019.0584559752</v>
          </cell>
          <cell r="F252">
            <v>0</v>
          </cell>
          <cell r="G252">
            <v>163394.9760401586</v>
          </cell>
        </row>
        <row r="253">
          <cell r="C253">
            <v>11766.366921426796</v>
          </cell>
          <cell r="D253">
            <v>5271.1439034554278</v>
          </cell>
          <cell r="E253">
            <v>5163.429819914054</v>
          </cell>
          <cell r="F253">
            <v>0</v>
          </cell>
          <cell r="G253">
            <v>1331.7931980573139</v>
          </cell>
        </row>
        <row r="254">
          <cell r="C254">
            <v>16418.679300668606</v>
          </cell>
          <cell r="D254">
            <v>412.31697823845423</v>
          </cell>
          <cell r="E254">
            <v>7596.2018346920031</v>
          </cell>
          <cell r="F254">
            <v>0</v>
          </cell>
          <cell r="G254">
            <v>8410.1604877381524</v>
          </cell>
        </row>
        <row r="255">
          <cell r="C255">
            <v>189922.27302606258</v>
          </cell>
          <cell r="D255">
            <v>0</v>
          </cell>
          <cell r="E255">
            <v>141121.26934461534</v>
          </cell>
          <cell r="F255">
            <v>0</v>
          </cell>
          <cell r="G255">
            <v>48801.003681447612</v>
          </cell>
        </row>
        <row r="256">
          <cell r="C256">
            <v>606233.23244327912</v>
          </cell>
          <cell r="D256">
            <v>247.39018694307251</v>
          </cell>
          <cell r="E256">
            <v>252235.38225598502</v>
          </cell>
          <cell r="F256">
            <v>0</v>
          </cell>
          <cell r="G256">
            <v>353750.46000034013</v>
          </cell>
        </row>
        <row r="257">
          <cell r="C257">
            <v>101856.37040207135</v>
          </cell>
          <cell r="D257">
            <v>2457.4307234284061</v>
          </cell>
          <cell r="E257">
            <v>51522.676926019027</v>
          </cell>
          <cell r="F257">
            <v>0</v>
          </cell>
          <cell r="G257">
            <v>47876.262752624178</v>
          </cell>
        </row>
        <row r="258">
          <cell r="C258">
            <v>146205.10816334884</v>
          </cell>
          <cell r="D258">
            <v>0</v>
          </cell>
          <cell r="E258">
            <v>81365.399264633117</v>
          </cell>
          <cell r="F258">
            <v>0</v>
          </cell>
          <cell r="G258">
            <v>64839.708898715944</v>
          </cell>
        </row>
        <row r="259">
          <cell r="C259">
            <v>32525.733040942621</v>
          </cell>
          <cell r="D259">
            <v>1417.9413101524115</v>
          </cell>
          <cell r="E259">
            <v>24453.857935587213</v>
          </cell>
          <cell r="F259">
            <v>0</v>
          </cell>
          <cell r="G259">
            <v>6653.9337952029955</v>
          </cell>
        </row>
        <row r="260">
          <cell r="C260">
            <v>47241.441043699604</v>
          </cell>
          <cell r="D260">
            <v>3564.2591064404496</v>
          </cell>
          <cell r="E260">
            <v>42426.655047753811</v>
          </cell>
          <cell r="F260">
            <v>0</v>
          </cell>
          <cell r="G260">
            <v>1250.5268895053484</v>
          </cell>
        </row>
        <row r="261">
          <cell r="C261">
            <v>7633.1528998269159</v>
          </cell>
          <cell r="D261">
            <v>0</v>
          </cell>
          <cell r="E261">
            <v>6189.0807600599655</v>
          </cell>
          <cell r="F261">
            <v>0</v>
          </cell>
          <cell r="G261">
            <v>1444.0721397669497</v>
          </cell>
        </row>
        <row r="262">
          <cell r="C262">
            <v>33167.684267996716</v>
          </cell>
          <cell r="D262">
            <v>0</v>
          </cell>
          <cell r="E262">
            <v>16619.710957690557</v>
          </cell>
          <cell r="F262">
            <v>0</v>
          </cell>
          <cell r="G262">
            <v>16547.973310306137</v>
          </cell>
        </row>
        <row r="263">
          <cell r="C263">
            <v>64984.308756562219</v>
          </cell>
          <cell r="D263">
            <v>206.15848911922711</v>
          </cell>
          <cell r="E263">
            <v>56903.41553293894</v>
          </cell>
          <cell r="F263">
            <v>0</v>
          </cell>
          <cell r="G263">
            <v>7874.734734504058</v>
          </cell>
        </row>
        <row r="264">
          <cell r="C264">
            <v>101641.00395538122</v>
          </cell>
          <cell r="D264">
            <v>101641.00395538122</v>
          </cell>
          <cell r="E264">
            <v>0</v>
          </cell>
          <cell r="F264">
            <v>0</v>
          </cell>
          <cell r="G264">
            <v>0</v>
          </cell>
        </row>
        <row r="265">
          <cell r="C265">
            <v>128766.40968547353</v>
          </cell>
          <cell r="D265">
            <v>82931.677217668708</v>
          </cell>
          <cell r="E265">
            <v>42553.542357868588</v>
          </cell>
          <cell r="F265">
            <v>0</v>
          </cell>
          <cell r="G265">
            <v>3281.1901099363104</v>
          </cell>
        </row>
        <row r="266">
          <cell r="C266">
            <v>63758.543874780604</v>
          </cell>
          <cell r="D266">
            <v>29099.581310556699</v>
          </cell>
          <cell r="E266">
            <v>30326.635540774681</v>
          </cell>
          <cell r="F266">
            <v>0</v>
          </cell>
          <cell r="G266">
            <v>4332.3270234492666</v>
          </cell>
        </row>
        <row r="267">
          <cell r="C267">
            <v>21661.538082467137</v>
          </cell>
          <cell r="D267">
            <v>0</v>
          </cell>
          <cell r="E267">
            <v>9442.5727966390677</v>
          </cell>
          <cell r="F267">
            <v>0</v>
          </cell>
          <cell r="G267">
            <v>12218.965285828073</v>
          </cell>
        </row>
        <row r="268">
          <cell r="C268">
            <v>165365.606514365</v>
          </cell>
          <cell r="D268">
            <v>0</v>
          </cell>
          <cell r="E268">
            <v>38204.443453738502</v>
          </cell>
          <cell r="F268">
            <v>0</v>
          </cell>
          <cell r="G268">
            <v>127161.1630606268</v>
          </cell>
        </row>
        <row r="269">
          <cell r="C269">
            <v>101762.77990838763</v>
          </cell>
          <cell r="D269">
            <v>0</v>
          </cell>
          <cell r="E269">
            <v>4153.0434973449828</v>
          </cell>
          <cell r="F269">
            <v>95272.059608256473</v>
          </cell>
          <cell r="G269">
            <v>2337.6768027861949</v>
          </cell>
        </row>
        <row r="270">
          <cell r="C270">
            <v>3329.7751783478611</v>
          </cell>
          <cell r="D270">
            <v>0</v>
          </cell>
          <cell r="E270">
            <v>3329.7751783478611</v>
          </cell>
          <cell r="F270">
            <v>0</v>
          </cell>
          <cell r="G270">
            <v>0</v>
          </cell>
        </row>
        <row r="271">
          <cell r="C271">
            <v>2537.8816292965403</v>
          </cell>
          <cell r="D271">
            <v>361.01803494173743</v>
          </cell>
          <cell r="E271">
            <v>2176.8635943548029</v>
          </cell>
          <cell r="F271">
            <v>0</v>
          </cell>
          <cell r="G271">
            <v>0</v>
          </cell>
        </row>
        <row r="273"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5">
          <cell r="C275">
            <v>98444.60622161557</v>
          </cell>
          <cell r="D275">
            <v>17537.007129898586</v>
          </cell>
          <cell r="E275">
            <v>45092.675410738724</v>
          </cell>
          <cell r="F275">
            <v>0</v>
          </cell>
          <cell r="G275">
            <v>35814.923680978325</v>
          </cell>
        </row>
        <row r="276">
          <cell r="C276">
            <v>149359.70037403586</v>
          </cell>
          <cell r="D276">
            <v>61805.871689364823</v>
          </cell>
          <cell r="E276">
            <v>65759.408627817378</v>
          </cell>
          <cell r="F276">
            <v>0</v>
          </cell>
          <cell r="G276">
            <v>21794.420056853833</v>
          </cell>
        </row>
        <row r="277">
          <cell r="C277">
            <v>230558.00120261486</v>
          </cell>
          <cell r="D277">
            <v>73075.765346316068</v>
          </cell>
          <cell r="E277">
            <v>123335.73092206946</v>
          </cell>
          <cell r="F277">
            <v>0</v>
          </cell>
          <cell r="G277">
            <v>34146.50493422951</v>
          </cell>
        </row>
        <row r="278">
          <cell r="C278">
            <v>103081.53046141866</v>
          </cell>
          <cell r="D278">
            <v>20814.060651260439</v>
          </cell>
          <cell r="E278">
            <v>79214.474554449233</v>
          </cell>
          <cell r="F278">
            <v>0</v>
          </cell>
          <cell r="G278">
            <v>3052.9952557089555</v>
          </cell>
        </row>
        <row r="279">
          <cell r="C279">
            <v>713101.22790610057</v>
          </cell>
          <cell r="D279">
            <v>21114.26884413046</v>
          </cell>
          <cell r="E279">
            <v>268867.32342826464</v>
          </cell>
          <cell r="F279">
            <v>13056.54606836472</v>
          </cell>
          <cell r="G279">
            <v>410063.08956531226</v>
          </cell>
        </row>
        <row r="280">
          <cell r="C280">
            <v>393593.74517254625</v>
          </cell>
          <cell r="D280">
            <v>0</v>
          </cell>
          <cell r="E280">
            <v>27479.480961484893</v>
          </cell>
          <cell r="F280">
            <v>0</v>
          </cell>
          <cell r="G280">
            <v>366114.26421106304</v>
          </cell>
        </row>
        <row r="281">
          <cell r="C281">
            <v>499736.44908080547</v>
          </cell>
          <cell r="D281">
            <v>5257.6274841026388</v>
          </cell>
          <cell r="E281">
            <v>257834.40133774048</v>
          </cell>
          <cell r="F281">
            <v>0</v>
          </cell>
          <cell r="G281">
            <v>236644.42025896962</v>
          </cell>
        </row>
        <row r="282">
          <cell r="C282">
            <v>176428.73341473544</v>
          </cell>
          <cell r="D282">
            <v>6238.28255310444</v>
          </cell>
          <cell r="E282">
            <v>123094.50649874614</v>
          </cell>
          <cell r="F282">
            <v>0</v>
          </cell>
          <cell r="G282">
            <v>47095.944362885471</v>
          </cell>
        </row>
        <row r="283">
          <cell r="C283">
            <v>700874.75919297046</v>
          </cell>
          <cell r="D283">
            <v>20558.558532402662</v>
          </cell>
          <cell r="E283">
            <v>489945.91849576402</v>
          </cell>
          <cell r="F283">
            <v>82215.513539891719</v>
          </cell>
          <cell r="G283">
            <v>108154.76862489496</v>
          </cell>
        </row>
        <row r="284">
          <cell r="C284">
            <v>1077.2626401859188</v>
          </cell>
          <cell r="D284">
            <v>1077.2626401859188</v>
          </cell>
          <cell r="E284">
            <v>0</v>
          </cell>
          <cell r="F284">
            <v>0</v>
          </cell>
          <cell r="G284">
            <v>0</v>
          </cell>
        </row>
        <row r="285">
          <cell r="C285">
            <v>2323.8283181864608</v>
          </cell>
          <cell r="D285">
            <v>412.31697823845423</v>
          </cell>
          <cell r="E285">
            <v>1208.7597582510041</v>
          </cell>
          <cell r="F285">
            <v>0</v>
          </cell>
          <cell r="G285">
            <v>702.75158169700273</v>
          </cell>
        </row>
        <row r="287"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LIV Encuesta Permanente de Hogares de Propósitos Múltiples, Junio 2016.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D4">
            <v>7.9578614314911356</v>
          </cell>
          <cell r="E4">
            <v>8.6247506504011042</v>
          </cell>
          <cell r="F4">
            <v>9.2434457545904944</v>
          </cell>
          <cell r="G4">
            <v>9.1558411986500001</v>
          </cell>
          <cell r="H4">
            <v>10.004640496083239</v>
          </cell>
        </row>
        <row r="5">
          <cell r="H5">
            <v>4.0275831270575875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7">
          <cell r="C7">
            <v>5746.8292363930086</v>
          </cell>
          <cell r="D7">
            <v>7.9992380050109047</v>
          </cell>
          <cell r="E7">
            <v>6918.320967014457</v>
          </cell>
          <cell r="F7">
            <v>8.878557832949495</v>
          </cell>
          <cell r="G7">
            <v>12921.430855573697</v>
          </cell>
          <cell r="H7">
            <v>12.66920469922572</v>
          </cell>
          <cell r="I7">
            <v>6234.788792839202</v>
          </cell>
          <cell r="J7">
            <v>8.3942047275268408</v>
          </cell>
          <cell r="K7">
            <v>3190.3178702533719</v>
          </cell>
          <cell r="L7">
            <v>6.8053596950768727</v>
          </cell>
          <cell r="M7">
            <v>4074.1692810173549</v>
          </cell>
          <cell r="N7">
            <v>6.6525789076522921</v>
          </cell>
        </row>
        <row r="8">
          <cell r="C8">
            <v>7264.1107324933491</v>
          </cell>
          <cell r="D8">
            <v>9.2018808517252157</v>
          </cell>
          <cell r="E8">
            <v>8341.1617909312718</v>
          </cell>
          <cell r="F8">
            <v>9.9083865276516949</v>
          </cell>
          <cell r="G8">
            <v>13951.505169969698</v>
          </cell>
          <cell r="H8">
            <v>13.038691984709809</v>
          </cell>
          <cell r="I8">
            <v>7624.7555178917983</v>
          </cell>
          <cell r="J8">
            <v>9.4967848960208165</v>
          </cell>
          <cell r="K8">
            <v>3450.6286849221606</v>
          </cell>
          <cell r="L8">
            <v>6.9880223761442366</v>
          </cell>
          <cell r="M8">
            <v>5283.1526631278984</v>
          </cell>
          <cell r="N8">
            <v>7.8433037735518969</v>
          </cell>
        </row>
        <row r="10">
          <cell r="C10">
            <v>9256.7804011058997</v>
          </cell>
          <cell r="D10">
            <v>10.380275312443391</v>
          </cell>
          <cell r="E10">
            <v>10726.409903889013</v>
          </cell>
          <cell r="F10">
            <v>11.137118301972786</v>
          </cell>
          <cell r="G10">
            <v>17099.171009284222</v>
          </cell>
          <cell r="H10">
            <v>13.553501060927552</v>
          </cell>
          <cell r="I10">
            <v>9400.1161403508759</v>
          </cell>
          <cell r="J10">
            <v>10.754581386992443</v>
          </cell>
          <cell r="K10">
            <v>4390.0925925925931</v>
          </cell>
          <cell r="L10">
            <v>7.1357758620689644</v>
          </cell>
          <cell r="M10">
            <v>5993.7293668739385</v>
          </cell>
          <cell r="N10">
            <v>8.6517472118959127</v>
          </cell>
        </row>
        <row r="11">
          <cell r="C11">
            <v>8543.5713768115911</v>
          </cell>
          <cell r="D11">
            <v>9.611911987860374</v>
          </cell>
          <cell r="E11">
            <v>9184.1418170307079</v>
          </cell>
          <cell r="F11">
            <v>10.022860238353179</v>
          </cell>
          <cell r="G11">
            <v>13819.889502762429</v>
          </cell>
          <cell r="H11">
            <v>12.22513812154696</v>
          </cell>
          <cell r="I11">
            <v>9061.0878500180206</v>
          </cell>
          <cell r="J11">
            <v>9.9949420182580919</v>
          </cell>
          <cell r="K11">
            <v>3785.1851851851861</v>
          </cell>
          <cell r="L11">
            <v>6.6025000000000009</v>
          </cell>
          <cell r="M11">
            <v>7139.2951653943992</v>
          </cell>
          <cell r="N11">
            <v>8.6516455696202623</v>
          </cell>
        </row>
        <row r="12">
          <cell r="C12">
            <v>5990.1000920223605</v>
          </cell>
          <cell r="D12">
            <v>8.5215198513518633</v>
          </cell>
          <cell r="E12">
            <v>6854.1419158932076</v>
          </cell>
          <cell r="F12">
            <v>9.2210678907948704</v>
          </cell>
          <cell r="G12">
            <v>11583.903264331215</v>
          </cell>
          <cell r="H12">
            <v>12.783239323126512</v>
          </cell>
          <cell r="I12">
            <v>6301.4527119498662</v>
          </cell>
          <cell r="J12">
            <v>8.7109279609279557</v>
          </cell>
          <cell r="K12">
            <v>2880.4154863078375</v>
          </cell>
          <cell r="L12">
            <v>6.9979381443298969</v>
          </cell>
          <cell r="M12">
            <v>4593.7124999999969</v>
          </cell>
          <cell r="N12">
            <v>7.3415180845644432</v>
          </cell>
        </row>
        <row r="13">
          <cell r="C13">
            <v>3668.126052974389</v>
          </cell>
          <cell r="D13">
            <v>6.1752933407832638</v>
          </cell>
          <cell r="E13">
            <v>4425.7135510413909</v>
          </cell>
          <cell r="F13">
            <v>6.9201277955271614</v>
          </cell>
          <cell r="G13">
            <v>9560.909568874873</v>
          </cell>
          <cell r="H13">
            <v>11.425986842105267</v>
          </cell>
          <cell r="I13">
            <v>4038.5855520751597</v>
          </cell>
          <cell r="J13">
            <v>6.489724114821839</v>
          </cell>
          <cell r="K13">
            <v>2568.3699999999994</v>
          </cell>
          <cell r="L13">
            <v>6.3685344827586228</v>
          </cell>
          <cell r="M13">
            <v>2892.3419247009169</v>
          </cell>
          <cell r="N13">
            <v>5.3535191712058019</v>
          </cell>
        </row>
        <row r="15">
          <cell r="C15">
            <v>2520.455365503446</v>
          </cell>
          <cell r="D15">
            <v>0</v>
          </cell>
          <cell r="E15">
            <v>3247.9182845523951</v>
          </cell>
          <cell r="F15">
            <v>0</v>
          </cell>
          <cell r="G15">
            <v>6082.295236017716</v>
          </cell>
          <cell r="H15">
            <v>0</v>
          </cell>
          <cell r="I15">
            <v>3202.5333441373314</v>
          </cell>
          <cell r="J15">
            <v>0</v>
          </cell>
          <cell r="K15">
            <v>2893.5556786901002</v>
          </cell>
          <cell r="L15">
            <v>0</v>
          </cell>
          <cell r="M15">
            <v>2023.6803244779364</v>
          </cell>
          <cell r="N15">
            <v>0</v>
          </cell>
        </row>
        <row r="16">
          <cell r="C16">
            <v>3924.3817632503574</v>
          </cell>
          <cell r="D16">
            <v>4.8373016971794556</v>
          </cell>
          <cell r="E16">
            <v>4492.2466403429007</v>
          </cell>
          <cell r="F16">
            <v>5.0678812482883258</v>
          </cell>
          <cell r="G16">
            <v>7661.6839006346227</v>
          </cell>
          <cell r="H16">
            <v>5.3072102339316327</v>
          </cell>
          <cell r="I16">
            <v>4427.838144041445</v>
          </cell>
          <cell r="J16">
            <v>5.054317936266699</v>
          </cell>
          <cell r="K16">
            <v>3260.5023449155087</v>
          </cell>
          <cell r="L16">
            <v>5.0823590786875661</v>
          </cell>
          <cell r="M16">
            <v>3347.7797379638855</v>
          </cell>
          <cell r="N16">
            <v>4.603054607760563</v>
          </cell>
        </row>
        <row r="17">
          <cell r="C17">
            <v>6571.4590090580159</v>
          </cell>
          <cell r="D17">
            <v>10.518953634848961</v>
          </cell>
          <cell r="E17">
            <v>7080.6225830516914</v>
          </cell>
          <cell r="F17">
            <v>10.584770183797591</v>
          </cell>
          <cell r="G17">
            <v>9406.7778642354115</v>
          </cell>
          <cell r="H17">
            <v>11.264055996192862</v>
          </cell>
          <cell r="I17">
            <v>6963.4521732890489</v>
          </cell>
          <cell r="J17">
            <v>10.539239359403874</v>
          </cell>
          <cell r="K17">
            <v>3103.32914424514</v>
          </cell>
          <cell r="L17">
            <v>9.6065317659293417</v>
          </cell>
          <cell r="M17">
            <v>5386.2971203080178</v>
          </cell>
          <cell r="N17">
            <v>10.365754801611404</v>
          </cell>
        </row>
        <row r="18">
          <cell r="C18">
            <v>13930.217710613228</v>
          </cell>
          <cell r="D18">
            <v>15.556635903037941</v>
          </cell>
          <cell r="E18">
            <v>14387.904185216834</v>
          </cell>
          <cell r="F18">
            <v>15.520346203197509</v>
          </cell>
          <cell r="G18">
            <v>17301.007233251072</v>
          </cell>
          <cell r="H18">
            <v>16.032023280066998</v>
          </cell>
          <cell r="I18">
            <v>12742.392713392441</v>
          </cell>
          <cell r="J18">
            <v>15.233824237484336</v>
          </cell>
          <cell r="K18">
            <v>3590.7386355075669</v>
          </cell>
          <cell r="L18">
            <v>13.362472453765887</v>
          </cell>
          <cell r="M18">
            <v>11964.684906222064</v>
          </cell>
          <cell r="N18">
            <v>15.712481879390392</v>
          </cell>
        </row>
        <row r="19">
          <cell r="C19">
            <v>5337.8849841903602</v>
          </cell>
          <cell r="D19">
            <v>0</v>
          </cell>
          <cell r="E19">
            <v>5824.2754213167182</v>
          </cell>
          <cell r="F19">
            <v>0</v>
          </cell>
          <cell r="G19">
            <v>7157.3976936370245</v>
          </cell>
          <cell r="H19">
            <v>0</v>
          </cell>
          <cell r="I19">
            <v>5750.9168347236764</v>
          </cell>
          <cell r="J19">
            <v>0</v>
          </cell>
          <cell r="K19">
            <v>2913.1595055940338</v>
          </cell>
          <cell r="L19">
            <v>0</v>
          </cell>
          <cell r="M19">
            <v>4218.2604684163916</v>
          </cell>
          <cell r="N19">
            <v>0</v>
          </cell>
        </row>
        <row r="20">
          <cell r="C20">
            <v>362.05120447580634</v>
          </cell>
          <cell r="D20">
            <v>4.135286141061826</v>
          </cell>
          <cell r="E20">
            <v>380.32415629357695</v>
          </cell>
          <cell r="F20">
            <v>4.7769998418081201</v>
          </cell>
          <cell r="G20">
            <v>0</v>
          </cell>
          <cell r="H20">
            <v>0</v>
          </cell>
          <cell r="I20">
            <v>468.74999999999989</v>
          </cell>
          <cell r="J20">
            <v>4.6875</v>
          </cell>
          <cell r="K20">
            <v>160</v>
          </cell>
          <cell r="L20">
            <v>5</v>
          </cell>
          <cell r="M20">
            <v>326.17966089146825</v>
          </cell>
          <cell r="N20">
            <v>2.875541070065629</v>
          </cell>
        </row>
        <row r="21">
          <cell r="C21">
            <v>1497.6981351970135</v>
          </cell>
          <cell r="D21">
            <v>5.0991127219230883</v>
          </cell>
          <cell r="E21">
            <v>1587.2161397833293</v>
          </cell>
          <cell r="F21">
            <v>5.0525562236849879</v>
          </cell>
          <cell r="G21">
            <v>0</v>
          </cell>
          <cell r="H21">
            <v>0</v>
          </cell>
          <cell r="I21">
            <v>1584.3053554473995</v>
          </cell>
          <cell r="J21">
            <v>4.8953063552006926</v>
          </cell>
          <cell r="K21">
            <v>1612.86871066101</v>
          </cell>
          <cell r="L21">
            <v>6.4026819642911512</v>
          </cell>
          <cell r="M21">
            <v>707.13672402769726</v>
          </cell>
          <cell r="N21">
            <v>5.4640180494609831</v>
          </cell>
        </row>
        <row r="22">
          <cell r="C22">
            <v>2569.868458256763</v>
          </cell>
          <cell r="D22">
            <v>6.8182829785583916</v>
          </cell>
          <cell r="E22">
            <v>2660.997182218196</v>
          </cell>
          <cell r="F22">
            <v>6.7534433265831639</v>
          </cell>
          <cell r="G22">
            <v>3374.3844481010292</v>
          </cell>
          <cell r="H22">
            <v>9.8513792791354469</v>
          </cell>
          <cell r="I22">
            <v>2653.8207600371175</v>
          </cell>
          <cell r="J22">
            <v>6.6754597706584642</v>
          </cell>
          <cell r="K22">
            <v>2661.8964700572542</v>
          </cell>
          <cell r="L22">
            <v>7.341106264593197</v>
          </cell>
          <cell r="M22">
            <v>2041.23438113068</v>
          </cell>
          <cell r="N22">
            <v>7.1818498080699973</v>
          </cell>
        </row>
        <row r="23">
          <cell r="C23">
            <v>4767.1772829894744</v>
          </cell>
          <cell r="D23">
            <v>9.0941747121426175</v>
          </cell>
          <cell r="E23">
            <v>5166.8877134936947</v>
          </cell>
          <cell r="F23">
            <v>9.2235404410612514</v>
          </cell>
          <cell r="G23">
            <v>5925.5403790498722</v>
          </cell>
          <cell r="H23">
            <v>11.76412563657639</v>
          </cell>
          <cell r="I23">
            <v>5239.4148728524251</v>
          </cell>
          <cell r="J23">
            <v>9.1112700949364314</v>
          </cell>
          <cell r="K23">
            <v>3170.2060966535691</v>
          </cell>
          <cell r="L23">
            <v>7.973663802594773</v>
          </cell>
          <cell r="M23">
            <v>3106.2733702192736</v>
          </cell>
          <cell r="N23">
            <v>8.541091093847994</v>
          </cell>
        </row>
        <row r="24">
          <cell r="C24">
            <v>5740.556606710421</v>
          </cell>
          <cell r="D24">
            <v>9.1509528162980835</v>
          </cell>
          <cell r="E24">
            <v>6623.7389866125859</v>
          </cell>
          <cell r="F24">
            <v>9.6214593173525724</v>
          </cell>
          <cell r="G24">
            <v>9761.8825624058154</v>
          </cell>
          <cell r="H24">
            <v>13.1444486291242</v>
          </cell>
          <cell r="I24">
            <v>6486.4499939194529</v>
          </cell>
          <cell r="J24">
            <v>9.3250319037690144</v>
          </cell>
          <cell r="K24">
            <v>3067.9887807391219</v>
          </cell>
          <cell r="L24">
            <v>7.9371819706692053</v>
          </cell>
          <cell r="M24">
            <v>3586.7553148435968</v>
          </cell>
          <cell r="N24">
            <v>7.9779258654315779</v>
          </cell>
        </row>
        <row r="25">
          <cell r="C25">
            <v>6386.9327063572064</v>
          </cell>
          <cell r="D25">
            <v>8.3395572359863177</v>
          </cell>
          <cell r="E25">
            <v>7614.8829729841864</v>
          </cell>
          <cell r="F25">
            <v>9.1359188940907679</v>
          </cell>
          <cell r="G25">
            <v>10717.073494387563</v>
          </cell>
          <cell r="H25">
            <v>12.543667534307192</v>
          </cell>
          <cell r="I25">
            <v>7351.0525442928674</v>
          </cell>
          <cell r="J25">
            <v>8.7374011589839213</v>
          </cell>
          <cell r="K25">
            <v>3105.4096257953083</v>
          </cell>
          <cell r="L25">
            <v>6.0725443664454515</v>
          </cell>
          <cell r="M25">
            <v>4098.6338333544418</v>
          </cell>
          <cell r="N25">
            <v>6.8024672869947835</v>
          </cell>
        </row>
        <row r="26">
          <cell r="C26">
            <v>6529.6787031458653</v>
          </cell>
          <cell r="D26">
            <v>7.7511665390970856</v>
          </cell>
          <cell r="E26">
            <v>8325.0394392468697</v>
          </cell>
          <cell r="F26">
            <v>8.6916158917991293</v>
          </cell>
          <cell r="G26">
            <v>12758.744379442211</v>
          </cell>
          <cell r="H26">
            <v>12.979774020837395</v>
          </cell>
          <cell r="I26">
            <v>7674.4747550722595</v>
          </cell>
          <cell r="J26">
            <v>7.8982220728741268</v>
          </cell>
          <cell r="K26">
            <v>3435.3753311576388</v>
          </cell>
          <cell r="L26">
            <v>5.4968342942536079</v>
          </cell>
          <cell r="M26">
            <v>4404.1056831087253</v>
          </cell>
          <cell r="N26">
            <v>6.5984535670097673</v>
          </cell>
        </row>
        <row r="27">
          <cell r="C27">
            <v>6998.3289569966055</v>
          </cell>
          <cell r="D27">
            <v>7.6881545815723982</v>
          </cell>
          <cell r="E27">
            <v>10066.799739417105</v>
          </cell>
          <cell r="F27">
            <v>9.4295841633971538</v>
          </cell>
          <cell r="G27">
            <v>17617.060065268663</v>
          </cell>
          <cell r="H27">
            <v>13.253765573234086</v>
          </cell>
          <cell r="I27">
            <v>7762.0448107360098</v>
          </cell>
          <cell r="J27">
            <v>8.1223315448547719</v>
          </cell>
          <cell r="K27">
            <v>3760.5649512370214</v>
          </cell>
          <cell r="L27">
            <v>5.603608746003987</v>
          </cell>
          <cell r="M27">
            <v>4712.2929350294871</v>
          </cell>
          <cell r="N27">
            <v>6.3512214364409765</v>
          </cell>
        </row>
        <row r="28">
          <cell r="C28">
            <v>4575.847656842031</v>
          </cell>
          <cell r="D28">
            <v>5.8286071116354439</v>
          </cell>
          <cell r="E28">
            <v>7912.5416149047996</v>
          </cell>
          <cell r="F28">
            <v>7.5796310729603933</v>
          </cell>
          <cell r="G28">
            <v>15001.157461515395</v>
          </cell>
          <cell r="H28">
            <v>9.9697686443631603</v>
          </cell>
          <cell r="I28">
            <v>6083.8670517851879</v>
          </cell>
          <cell r="J28">
            <v>6.7651569275564096</v>
          </cell>
          <cell r="K28">
            <v>3945.2575557111386</v>
          </cell>
          <cell r="L28">
            <v>5.701717489141032</v>
          </cell>
          <cell r="M28">
            <v>3587.414971743267</v>
          </cell>
          <cell r="N28">
            <v>5.3048703558831551</v>
          </cell>
        </row>
        <row r="30">
          <cell r="C30">
            <v>5909.4824732584693</v>
          </cell>
          <cell r="D30">
            <v>7.5522533634563587</v>
          </cell>
          <cell r="E30">
            <v>6588.6265152061387</v>
          </cell>
          <cell r="F30">
            <v>8.1148971088967787</v>
          </cell>
          <cell r="G30">
            <v>14193.651752484646</v>
          </cell>
          <cell r="H30">
            <v>12.110018311995001</v>
          </cell>
          <cell r="I30">
            <v>5829.0959390906401</v>
          </cell>
          <cell r="J30">
            <v>7.6909698973730318</v>
          </cell>
          <cell r="K30">
            <v>4411.3021183238852</v>
          </cell>
          <cell r="L30">
            <v>6.0260721769445231</v>
          </cell>
          <cell r="M30">
            <v>4760.6816899182177</v>
          </cell>
          <cell r="N30">
            <v>6.554385279392708</v>
          </cell>
        </row>
        <row r="31">
          <cell r="C31">
            <v>5488.7867973229158</v>
          </cell>
          <cell r="D31">
            <v>8.6933879792872446</v>
          </cell>
          <cell r="E31">
            <v>7545.8742150193921</v>
          </cell>
          <cell r="F31">
            <v>10.253613535680032</v>
          </cell>
          <cell r="G31">
            <v>11765.7994614364</v>
          </cell>
          <cell r="H31">
            <v>13.172158234927954</v>
          </cell>
          <cell r="I31">
            <v>7284.6144860791237</v>
          </cell>
          <cell r="J31">
            <v>10.099610670130987</v>
          </cell>
          <cell r="K31">
            <v>3107.6474490019286</v>
          </cell>
          <cell r="L31">
            <v>6.8562498118706774</v>
          </cell>
          <cell r="M31">
            <v>3224.2607159140393</v>
          </cell>
          <cell r="N31">
            <v>6.7752299601000052</v>
          </cell>
        </row>
        <row r="32">
          <cell r="C32">
            <v>3315.0475757372633</v>
          </cell>
          <cell r="D32">
            <v>6.983638647452211</v>
          </cell>
          <cell r="E32">
            <v>4230.2131282522323</v>
          </cell>
          <cell r="F32">
            <v>7.6211154543681801</v>
          </cell>
          <cell r="G32">
            <v>6149.7078536562785</v>
          </cell>
          <cell r="H32">
            <v>10.52506638237079</v>
          </cell>
          <cell r="I32">
            <v>4160.3226897886234</v>
          </cell>
          <cell r="J32">
            <v>7.4132778528375178</v>
          </cell>
          <cell r="K32">
            <v>2993.5362277016925</v>
          </cell>
          <cell r="L32">
            <v>6.8177275675054378</v>
          </cell>
          <cell r="M32">
            <v>2183.7901236945982</v>
          </cell>
          <cell r="N32">
            <v>6.1405941932275345</v>
          </cell>
        </row>
        <row r="33">
          <cell r="C33">
            <v>1944.3652720939351</v>
          </cell>
          <cell r="D33">
            <v>6.7285470586789993</v>
          </cell>
          <cell r="E33">
            <v>2500.5855051929857</v>
          </cell>
          <cell r="F33">
            <v>7.5829528053354505</v>
          </cell>
          <cell r="G33">
            <v>5099.2154348367567</v>
          </cell>
          <cell r="H33">
            <v>11.060914626309112</v>
          </cell>
          <cell r="I33">
            <v>2121.2208054384819</v>
          </cell>
          <cell r="J33">
            <v>7.0029596251109858</v>
          </cell>
          <cell r="K33">
            <v>1681.7128048328113</v>
          </cell>
          <cell r="L33">
            <v>6.7464070187772531</v>
          </cell>
          <cell r="M33">
            <v>1627.2030198766581</v>
          </cell>
          <cell r="N33">
            <v>6.2130579884693731</v>
          </cell>
        </row>
        <row r="34">
          <cell r="C34">
            <v>3986.0792530600752</v>
          </cell>
          <cell r="D34">
            <v>7.0841545513334241</v>
          </cell>
          <cell r="E34">
            <v>4691.2540778025696</v>
          </cell>
          <cell r="F34">
            <v>7.6213576541966406</v>
          </cell>
          <cell r="G34">
            <v>6888.2205791715105</v>
          </cell>
          <cell r="H34">
            <v>10.214049994258916</v>
          </cell>
          <cell r="I34">
            <v>4663.4326591227382</v>
          </cell>
          <cell r="J34">
            <v>7.5052936915130752</v>
          </cell>
          <cell r="K34">
            <v>3283.75146712878</v>
          </cell>
          <cell r="L34">
            <v>6.8458122658947556</v>
          </cell>
          <cell r="M34">
            <v>2688.693485961182</v>
          </cell>
          <cell r="N34">
            <v>6.0350728712121242</v>
          </cell>
        </row>
        <row r="35">
          <cell r="C35">
            <v>2945.5887915407175</v>
          </cell>
          <cell r="D35">
            <v>7.4115504442251146</v>
          </cell>
          <cell r="E35">
            <v>4390.2163567372545</v>
          </cell>
          <cell r="F35">
            <v>7.9909310368071269</v>
          </cell>
          <cell r="G35">
            <v>4884.7128083004654</v>
          </cell>
          <cell r="H35">
            <v>10.195567280729788</v>
          </cell>
          <cell r="I35">
            <v>4397.6200184882018</v>
          </cell>
          <cell r="J35">
            <v>7.6605963285791203</v>
          </cell>
          <cell r="K35">
            <v>2303.8756059295692</v>
          </cell>
          <cell r="L35">
            <v>5.4053843286543586</v>
          </cell>
          <cell r="M35">
            <v>1804.9169810907106</v>
          </cell>
          <cell r="N35">
            <v>6.9051532932694162</v>
          </cell>
        </row>
        <row r="36">
          <cell r="C36">
            <v>10755.062252272091</v>
          </cell>
          <cell r="D36">
            <v>10.470465254367104</v>
          </cell>
          <cell r="E36">
            <v>10971.151586478063</v>
          </cell>
          <cell r="F36">
            <v>11.202127014223235</v>
          </cell>
          <cell r="G36">
            <v>12573.849297530081</v>
          </cell>
          <cell r="H36">
            <v>13.304694538186254</v>
          </cell>
          <cell r="I36">
            <v>10529.803491239147</v>
          </cell>
          <cell r="J36">
            <v>10.638007018552331</v>
          </cell>
          <cell r="K36">
            <v>9491.9420841086994</v>
          </cell>
          <cell r="L36">
            <v>6.4384610637457582</v>
          </cell>
          <cell r="M36">
            <v>10179.286779341899</v>
          </cell>
          <cell r="N36">
            <v>8.4582260309792279</v>
          </cell>
        </row>
        <row r="37">
          <cell r="C37">
            <v>20082.017132900772</v>
          </cell>
          <cell r="D37">
            <v>13.506744798517186</v>
          </cell>
          <cell r="E37">
            <v>20918.301688512802</v>
          </cell>
          <cell r="F37">
            <v>14.654255864078559</v>
          </cell>
          <cell r="G37">
            <v>21509.161425207403</v>
          </cell>
          <cell r="H37">
            <v>15.69504962646467</v>
          </cell>
          <cell r="I37">
            <v>20538.879343532619</v>
          </cell>
          <cell r="J37">
            <v>13.979715090176091</v>
          </cell>
          <cell r="K37">
            <v>0</v>
          </cell>
          <cell r="L37">
            <v>0</v>
          </cell>
          <cell r="M37">
            <v>18013.897610610606</v>
          </cell>
          <cell r="N37">
            <v>10.613696918856952</v>
          </cell>
        </row>
        <row r="38">
          <cell r="C38">
            <v>28071.702492268738</v>
          </cell>
          <cell r="D38">
            <v>14.117750542971697</v>
          </cell>
          <cell r="E38">
            <v>30029.945136281476</v>
          </cell>
          <cell r="F38">
            <v>16.172791017570798</v>
          </cell>
          <cell r="G38">
            <v>30670.674128263017</v>
          </cell>
          <cell r="H38">
            <v>16.852165651849141</v>
          </cell>
          <cell r="I38">
            <v>29471.862561891536</v>
          </cell>
          <cell r="J38">
            <v>15.581047628995993</v>
          </cell>
          <cell r="K38">
            <v>0</v>
          </cell>
          <cell r="L38">
            <v>0</v>
          </cell>
          <cell r="M38">
            <v>25433.503270781337</v>
          </cell>
          <cell r="N38">
            <v>11.225021423058747</v>
          </cell>
        </row>
        <row r="39">
          <cell r="C39">
            <v>47318.376255100236</v>
          </cell>
          <cell r="D39">
            <v>14.060499459060299</v>
          </cell>
          <cell r="E39">
            <v>53253.400354449579</v>
          </cell>
          <cell r="F39">
            <v>17.088032284091998</v>
          </cell>
          <cell r="G39">
            <v>63130.75788014393</v>
          </cell>
          <cell r="H39">
            <v>18.350110830504242</v>
          </cell>
          <cell r="I39">
            <v>42064.652244915218</v>
          </cell>
          <cell r="J39">
            <v>15.658390913561451</v>
          </cell>
          <cell r="K39">
            <v>0</v>
          </cell>
          <cell r="L39">
            <v>0</v>
          </cell>
          <cell r="M39">
            <v>40882.657025584071</v>
          </cell>
          <cell r="N39">
            <v>10.777555549500763</v>
          </cell>
        </row>
        <row r="40">
          <cell r="C40">
            <v>2529.9307625715401</v>
          </cell>
          <cell r="D40">
            <v>5.167821012181423</v>
          </cell>
          <cell r="E40">
            <v>2684.496406469993</v>
          </cell>
          <cell r="F40">
            <v>5.4171384688663258</v>
          </cell>
          <cell r="G40">
            <v>7600</v>
          </cell>
          <cell r="H40">
            <v>6</v>
          </cell>
          <cell r="I40">
            <v>2680.5032483449022</v>
          </cell>
          <cell r="J40">
            <v>5.4165587505639916</v>
          </cell>
          <cell r="K40">
            <v>0</v>
          </cell>
          <cell r="L40">
            <v>0</v>
          </cell>
          <cell r="M40">
            <v>2397.1374640521735</v>
          </cell>
          <cell r="N40">
            <v>4.9377579522322419</v>
          </cell>
        </row>
        <row r="41">
          <cell r="C41">
            <v>6027.6752142583055</v>
          </cell>
          <cell r="D41">
            <v>7.9701894802636115</v>
          </cell>
          <cell r="E41">
            <v>7328.2008276485458</v>
          </cell>
          <cell r="F41">
            <v>8.7385244271066593</v>
          </cell>
          <cell r="G41">
            <v>0</v>
          </cell>
          <cell r="H41">
            <v>0</v>
          </cell>
          <cell r="I41">
            <v>7328.2008276485458</v>
          </cell>
          <cell r="J41">
            <v>8.7385244271066593</v>
          </cell>
          <cell r="K41">
            <v>0</v>
          </cell>
          <cell r="L41">
            <v>0</v>
          </cell>
          <cell r="M41">
            <v>3480.5162233188621</v>
          </cell>
          <cell r="N41">
            <v>6.3308192238709422</v>
          </cell>
        </row>
        <row r="42">
          <cell r="C42">
            <v>6959.511118821476</v>
          </cell>
          <cell r="D42">
            <v>8.9645434604747241</v>
          </cell>
          <cell r="E42">
            <v>8090.7892183332842</v>
          </cell>
          <cell r="F42">
            <v>9.8168987755290278</v>
          </cell>
          <cell r="G42">
            <v>12928.002878323237</v>
          </cell>
          <cell r="H42">
            <v>12.677592335622395</v>
          </cell>
          <cell r="I42">
            <v>7313.4757924768292</v>
          </cell>
          <cell r="J42">
            <v>9.3376208003566799</v>
          </cell>
          <cell r="K42">
            <v>3190.3178702533719</v>
          </cell>
          <cell r="L42">
            <v>6.8053596950768727</v>
          </cell>
          <cell r="M42">
            <v>5140.380918924986</v>
          </cell>
          <cell r="N42">
            <v>7.5325805014715499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C44">
            <v>2488.9085286500399</v>
          </cell>
          <cell r="D44">
            <v>5.1554252721062648</v>
          </cell>
          <cell r="E44">
            <v>2645.2224299776885</v>
          </cell>
          <cell r="F44">
            <v>5.3850399917015412</v>
          </cell>
          <cell r="G44">
            <v>7600</v>
          </cell>
          <cell r="H44">
            <v>6</v>
          </cell>
          <cell r="I44">
            <v>2641.1478727081085</v>
          </cell>
          <cell r="J44">
            <v>5.3844203652816747</v>
          </cell>
          <cell r="K44">
            <v>0</v>
          </cell>
          <cell r="L44">
            <v>0</v>
          </cell>
          <cell r="M44">
            <v>2355.028258355158</v>
          </cell>
          <cell r="N44">
            <v>4.9443101856174083</v>
          </cell>
        </row>
        <row r="45">
          <cell r="C45">
            <v>6342.4667269845304</v>
          </cell>
          <cell r="D45">
            <v>6.2609019569170536</v>
          </cell>
          <cell r="E45">
            <v>5881.0149792886023</v>
          </cell>
          <cell r="F45">
            <v>7.8790266960238835</v>
          </cell>
          <cell r="G45">
            <v>0</v>
          </cell>
          <cell r="H45">
            <v>0</v>
          </cell>
          <cell r="I45">
            <v>5881.0149792886023</v>
          </cell>
          <cell r="J45">
            <v>7.8790266960238835</v>
          </cell>
          <cell r="K45">
            <v>0</v>
          </cell>
          <cell r="L45">
            <v>0</v>
          </cell>
          <cell r="M45">
            <v>6872.8443569299052</v>
          </cell>
          <cell r="N45">
            <v>4.2666070446197999</v>
          </cell>
        </row>
        <row r="46">
          <cell r="C46">
            <v>6027.6752142583055</v>
          </cell>
          <cell r="D46">
            <v>7.9701894802636115</v>
          </cell>
          <cell r="E46">
            <v>7328.2008276485458</v>
          </cell>
          <cell r="F46">
            <v>8.7385244271066593</v>
          </cell>
          <cell r="G46">
            <v>0</v>
          </cell>
          <cell r="H46">
            <v>0</v>
          </cell>
          <cell r="I46">
            <v>7328.2008276485458</v>
          </cell>
          <cell r="J46">
            <v>8.7385244271066593</v>
          </cell>
          <cell r="K46">
            <v>0</v>
          </cell>
          <cell r="L46">
            <v>0</v>
          </cell>
          <cell r="M46">
            <v>3480.5162233188621</v>
          </cell>
          <cell r="N46">
            <v>6.3308192238709422</v>
          </cell>
        </row>
        <row r="47">
          <cell r="C47">
            <v>12924.72244192066</v>
          </cell>
          <cell r="D47">
            <v>10.890210779983647</v>
          </cell>
          <cell r="E47">
            <v>14537.817860216519</v>
          </cell>
          <cell r="F47">
            <v>11.210099727867318</v>
          </cell>
          <cell r="G47">
            <v>19426.798931987316</v>
          </cell>
          <cell r="H47">
            <v>12.709828374441702</v>
          </cell>
          <cell r="I47">
            <v>9546.8479682305424</v>
          </cell>
          <cell r="J47">
            <v>9.5909369862610667</v>
          </cell>
          <cell r="K47">
            <v>0</v>
          </cell>
          <cell r="L47">
            <v>0</v>
          </cell>
          <cell r="M47">
            <v>286.1513112147523</v>
          </cell>
          <cell r="N47">
            <v>3</v>
          </cell>
        </row>
        <row r="48">
          <cell r="C48">
            <v>4702.1007312146794</v>
          </cell>
          <cell r="D48">
            <v>7.2372150154740833</v>
          </cell>
          <cell r="E48">
            <v>7670.3360102030965</v>
          </cell>
          <cell r="F48">
            <v>9.2109788312701291</v>
          </cell>
          <cell r="G48">
            <v>18500</v>
          </cell>
          <cell r="H48">
            <v>14</v>
          </cell>
          <cell r="I48">
            <v>7082.5087738047732</v>
          </cell>
          <cell r="J48">
            <v>8.9127925976949047</v>
          </cell>
          <cell r="K48">
            <v>0</v>
          </cell>
          <cell r="L48">
            <v>0</v>
          </cell>
          <cell r="M48">
            <v>1875.6186316589665</v>
          </cell>
          <cell r="N48">
            <v>5.1020092346081567</v>
          </cell>
        </row>
        <row r="49">
          <cell r="C49">
            <v>5052.7397150466659</v>
          </cell>
          <cell r="D49">
            <v>6.5748186032709404</v>
          </cell>
          <cell r="E49">
            <v>4609.119554592221</v>
          </cell>
          <cell r="F49">
            <v>6.5501176707305087</v>
          </cell>
          <cell r="G49">
            <v>0</v>
          </cell>
          <cell r="H49">
            <v>0</v>
          </cell>
          <cell r="I49">
            <v>4609.119554592221</v>
          </cell>
          <cell r="J49">
            <v>6.5501176707305087</v>
          </cell>
          <cell r="K49">
            <v>0</v>
          </cell>
          <cell r="L49">
            <v>0</v>
          </cell>
          <cell r="M49">
            <v>6335.5871039825233</v>
          </cell>
          <cell r="N49">
            <v>6.6423276047774449</v>
          </cell>
        </row>
        <row r="50">
          <cell r="C50">
            <v>6104.4278425452967</v>
          </cell>
          <cell r="D50">
            <v>8.1162450967610766</v>
          </cell>
          <cell r="E50">
            <v>7328.0002428025073</v>
          </cell>
          <cell r="F50">
            <v>9.4612958218356162</v>
          </cell>
          <cell r="G50">
            <v>15000</v>
          </cell>
          <cell r="H50">
            <v>15</v>
          </cell>
          <cell r="I50">
            <v>7320.4756146667487</v>
          </cell>
          <cell r="J50">
            <v>9.4556941895367803</v>
          </cell>
          <cell r="K50">
            <v>0</v>
          </cell>
          <cell r="L50">
            <v>0</v>
          </cell>
          <cell r="M50">
            <v>5231.1259339024009</v>
          </cell>
          <cell r="N50">
            <v>7.1114161694910827</v>
          </cell>
        </row>
        <row r="51">
          <cell r="C51">
            <v>7402.7971101523217</v>
          </cell>
          <cell r="D51">
            <v>7.7946221736982455</v>
          </cell>
          <cell r="E51">
            <v>7654.0264157654874</v>
          </cell>
          <cell r="F51">
            <v>8.0337245700833559</v>
          </cell>
          <cell r="G51">
            <v>12409.294291567541</v>
          </cell>
          <cell r="H51">
            <v>11.935758333050405</v>
          </cell>
          <cell r="I51">
            <v>7427.2186861727951</v>
          </cell>
          <cell r="J51">
            <v>7.8423282071296398</v>
          </cell>
          <cell r="K51">
            <v>0</v>
          </cell>
          <cell r="L51">
            <v>0</v>
          </cell>
          <cell r="M51">
            <v>7119.5380547877448</v>
          </cell>
          <cell r="N51">
            <v>7.5243733584653318</v>
          </cell>
        </row>
        <row r="52">
          <cell r="C52">
            <v>5070.5658372739872</v>
          </cell>
          <cell r="D52">
            <v>7.9361832318078154</v>
          </cell>
          <cell r="E52">
            <v>5755.0288177297807</v>
          </cell>
          <cell r="F52">
            <v>8.4592779799206816</v>
          </cell>
          <cell r="G52">
            <v>0</v>
          </cell>
          <cell r="H52">
            <v>0</v>
          </cell>
          <cell r="I52">
            <v>5755.0288177297807</v>
          </cell>
          <cell r="J52">
            <v>8.4592779799206816</v>
          </cell>
          <cell r="K52">
            <v>0</v>
          </cell>
          <cell r="L52">
            <v>0</v>
          </cell>
          <cell r="M52">
            <v>4211.6538428719041</v>
          </cell>
          <cell r="N52">
            <v>7.2226164331565119</v>
          </cell>
        </row>
        <row r="53">
          <cell r="C53">
            <v>9978.2744173812916</v>
          </cell>
          <cell r="D53">
            <v>12.448560605176066</v>
          </cell>
          <cell r="E53">
            <v>10020.105876331272</v>
          </cell>
          <cell r="F53">
            <v>12.32872812521528</v>
          </cell>
          <cell r="G53">
            <v>15673.035887863838</v>
          </cell>
          <cell r="H53">
            <v>12.072696411213617</v>
          </cell>
          <cell r="I53">
            <v>9692.3243455860793</v>
          </cell>
          <cell r="J53">
            <v>12.343699975699476</v>
          </cell>
          <cell r="K53">
            <v>0</v>
          </cell>
          <cell r="L53">
            <v>0</v>
          </cell>
          <cell r="M53">
            <v>9815.6255030066841</v>
          </cell>
          <cell r="N53">
            <v>12.910786049848882</v>
          </cell>
        </row>
        <row r="54">
          <cell r="C54">
            <v>12619.890190287158</v>
          </cell>
          <cell r="D54">
            <v>13.345071851761292</v>
          </cell>
          <cell r="E54">
            <v>12639.301674588954</v>
          </cell>
          <cell r="F54">
            <v>13.446197193770132</v>
          </cell>
          <cell r="G54">
            <v>14680.368729729553</v>
          </cell>
          <cell r="H54">
            <v>14.403036985277483</v>
          </cell>
          <cell r="I54">
            <v>12467.831832576847</v>
          </cell>
          <cell r="J54">
            <v>13.36442148105845</v>
          </cell>
          <cell r="K54">
            <v>0</v>
          </cell>
          <cell r="L54">
            <v>0</v>
          </cell>
          <cell r="M54">
            <v>11905.989581174821</v>
          </cell>
          <cell r="N54">
            <v>9.6843502654840137</v>
          </cell>
        </row>
        <row r="55">
          <cell r="C55">
            <v>9847.2534804894585</v>
          </cell>
          <cell r="D55">
            <v>12.545990763992016</v>
          </cell>
          <cell r="E55">
            <v>10433.835321347</v>
          </cell>
          <cell r="F55">
            <v>11.605358638817046</v>
          </cell>
          <cell r="G55">
            <v>0</v>
          </cell>
          <cell r="H55">
            <v>0</v>
          </cell>
          <cell r="I55">
            <v>10433.835321347</v>
          </cell>
          <cell r="J55">
            <v>11.605358638817046</v>
          </cell>
          <cell r="K55">
            <v>0</v>
          </cell>
          <cell r="L55">
            <v>0</v>
          </cell>
          <cell r="M55">
            <v>7333.25</v>
          </cell>
          <cell r="N55">
            <v>16</v>
          </cell>
        </row>
        <row r="56">
          <cell r="C56">
            <v>13645.300213953064</v>
          </cell>
          <cell r="D56">
            <v>14.724790743434154</v>
          </cell>
          <cell r="E56">
            <v>11527.07045069173</v>
          </cell>
          <cell r="F56">
            <v>13.239284527296761</v>
          </cell>
          <cell r="G56">
            <v>0</v>
          </cell>
          <cell r="H56">
            <v>0</v>
          </cell>
          <cell r="I56">
            <v>11527.07045069173</v>
          </cell>
          <cell r="J56">
            <v>13.239284527296761</v>
          </cell>
          <cell r="K56">
            <v>0</v>
          </cell>
          <cell r="L56">
            <v>0</v>
          </cell>
          <cell r="M56">
            <v>15772.712782684686</v>
          </cell>
          <cell r="N56">
            <v>16.216736824993266</v>
          </cell>
        </row>
        <row r="57">
          <cell r="C57">
            <v>6890.2702908147339</v>
          </cell>
          <cell r="D57">
            <v>8.0370598384611824</v>
          </cell>
          <cell r="E57">
            <v>7340.4786926074521</v>
          </cell>
          <cell r="F57">
            <v>7.890306270961486</v>
          </cell>
          <cell r="G57">
            <v>9520</v>
          </cell>
          <cell r="H57">
            <v>6</v>
          </cell>
          <cell r="I57">
            <v>7332.5823859354014</v>
          </cell>
          <cell r="J57">
            <v>7.8978000878723931</v>
          </cell>
          <cell r="K57">
            <v>0</v>
          </cell>
          <cell r="L57">
            <v>0</v>
          </cell>
          <cell r="M57">
            <v>3625.244748446084</v>
          </cell>
          <cell r="N57">
            <v>9.1527926925712055</v>
          </cell>
        </row>
        <row r="58">
          <cell r="C58">
            <v>12312.560665731602</v>
          </cell>
          <cell r="D58">
            <v>11.252535767965918</v>
          </cell>
          <cell r="E58">
            <v>12312.560665731602</v>
          </cell>
          <cell r="F58">
            <v>11.252535767965918</v>
          </cell>
          <cell r="G58">
            <v>12312.560665731602</v>
          </cell>
          <cell r="H58">
            <v>11.252535767965918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11879.568245151455</v>
          </cell>
          <cell r="D59">
            <v>14.241142420471082</v>
          </cell>
          <cell r="E59">
            <v>12042.794411669342</v>
          </cell>
          <cell r="F59">
            <v>14.235757192479234</v>
          </cell>
          <cell r="G59">
            <v>13349.837733109018</v>
          </cell>
          <cell r="H59">
            <v>14.540434989835465</v>
          </cell>
          <cell r="I59">
            <v>9495.5259861277318</v>
          </cell>
          <cell r="J59">
            <v>13.641714627541527</v>
          </cell>
          <cell r="K59">
            <v>0</v>
          </cell>
          <cell r="L59">
            <v>0</v>
          </cell>
          <cell r="M59">
            <v>5637.177326093155</v>
          </cell>
          <cell r="N59">
            <v>14.444060495880095</v>
          </cell>
        </row>
        <row r="60">
          <cell r="C60">
            <v>10354.693314851962</v>
          </cell>
          <cell r="D60">
            <v>11.484990189349386</v>
          </cell>
          <cell r="E60">
            <v>10192.168366889971</v>
          </cell>
          <cell r="F60">
            <v>11.32985367586012</v>
          </cell>
          <cell r="G60">
            <v>12444.417500074431</v>
          </cell>
          <cell r="H60">
            <v>12.179842782315429</v>
          </cell>
          <cell r="I60">
            <v>8031.0480970660101</v>
          </cell>
          <cell r="J60">
            <v>10.522671067073885</v>
          </cell>
          <cell r="K60">
            <v>0</v>
          </cell>
          <cell r="L60">
            <v>0</v>
          </cell>
          <cell r="M60">
            <v>12584.036286669359</v>
          </cell>
          <cell r="N60">
            <v>13.895407749585793</v>
          </cell>
        </row>
        <row r="61">
          <cell r="C61">
            <v>7932.2315395888972</v>
          </cell>
          <cell r="D61">
            <v>9.3360728508746629</v>
          </cell>
          <cell r="E61">
            <v>9581.1008944167643</v>
          </cell>
          <cell r="F61">
            <v>9.1464406184238101</v>
          </cell>
          <cell r="G61">
            <v>0</v>
          </cell>
          <cell r="H61">
            <v>0</v>
          </cell>
          <cell r="I61">
            <v>9581.1008944167643</v>
          </cell>
          <cell r="J61">
            <v>9.1464406184238101</v>
          </cell>
          <cell r="K61">
            <v>0</v>
          </cell>
          <cell r="L61">
            <v>0</v>
          </cell>
          <cell r="M61">
            <v>6658.0181711977548</v>
          </cell>
          <cell r="N61">
            <v>9.4826168599310705</v>
          </cell>
        </row>
        <row r="62">
          <cell r="C62">
            <v>3532.2929549902892</v>
          </cell>
          <cell r="D62">
            <v>7.7139903051345486</v>
          </cell>
          <cell r="E62">
            <v>7114.6214080424188</v>
          </cell>
          <cell r="F62">
            <v>9.9050392939734504</v>
          </cell>
          <cell r="G62">
            <v>0</v>
          </cell>
          <cell r="H62">
            <v>0</v>
          </cell>
          <cell r="I62">
            <v>7114.6214080424188</v>
          </cell>
          <cell r="J62">
            <v>9.9050392939734504</v>
          </cell>
          <cell r="K62">
            <v>0</v>
          </cell>
          <cell r="L62">
            <v>0</v>
          </cell>
          <cell r="M62">
            <v>2456.0141484485666</v>
          </cell>
          <cell r="N62">
            <v>6.9927123558918867</v>
          </cell>
        </row>
        <row r="63">
          <cell r="C63">
            <v>3171.1571479729364</v>
          </cell>
          <cell r="D63">
            <v>6.8016461362421445</v>
          </cell>
          <cell r="E63">
            <v>3214.0299695997019</v>
          </cell>
          <cell r="F63">
            <v>6.8025490458692506</v>
          </cell>
          <cell r="G63">
            <v>0</v>
          </cell>
          <cell r="H63">
            <v>0</v>
          </cell>
          <cell r="I63">
            <v>3757.9926186316156</v>
          </cell>
          <cell r="J63">
            <v>6.7254427102090988</v>
          </cell>
          <cell r="K63">
            <v>3190.3178702533719</v>
          </cell>
          <cell r="L63">
            <v>6.8053596950768727</v>
          </cell>
          <cell r="M63">
            <v>1347.708027209738</v>
          </cell>
          <cell r="N63">
            <v>6.7550154924593375</v>
          </cell>
        </row>
        <row r="64">
          <cell r="C64">
            <v>9287.3089083102841</v>
          </cell>
          <cell r="D64">
            <v>9.7255597509961884</v>
          </cell>
          <cell r="E64">
            <v>9287.3089083102841</v>
          </cell>
          <cell r="F64">
            <v>9.7255597509961884</v>
          </cell>
          <cell r="G64">
            <v>0</v>
          </cell>
          <cell r="H64">
            <v>0</v>
          </cell>
          <cell r="I64">
            <v>9287.3089083102841</v>
          </cell>
          <cell r="J64">
            <v>9.7255597509961884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C65">
            <v>8088.1741566371757</v>
          </cell>
          <cell r="D65">
            <v>10.542036215921831</v>
          </cell>
          <cell r="E65">
            <v>8088.1741566371757</v>
          </cell>
          <cell r="F65">
            <v>10.542036215921831</v>
          </cell>
          <cell r="G65">
            <v>3000</v>
          </cell>
          <cell r="H65">
            <v>13</v>
          </cell>
          <cell r="I65">
            <v>8932.0132654514</v>
          </cell>
          <cell r="J65">
            <v>10.134399624641125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C67">
            <v>14942.794777340057</v>
          </cell>
          <cell r="D67">
            <v>13.04687525457301</v>
          </cell>
          <cell r="E67">
            <v>16934.814689419381</v>
          </cell>
          <cell r="F67">
            <v>14.278421818303531</v>
          </cell>
          <cell r="G67">
            <v>25011.345105886252</v>
          </cell>
          <cell r="H67">
            <v>15.582093121115276</v>
          </cell>
          <cell r="I67">
            <v>13793.768605808847</v>
          </cell>
          <cell r="J67">
            <v>13.761090711996699</v>
          </cell>
          <cell r="K67">
            <v>0</v>
          </cell>
          <cell r="L67">
            <v>0</v>
          </cell>
          <cell r="M67">
            <v>11459.34257681459</v>
          </cell>
          <cell r="N67">
            <v>10.786162523590805</v>
          </cell>
        </row>
        <row r="68">
          <cell r="C68">
            <v>14963.326786394968</v>
          </cell>
          <cell r="D68">
            <v>15.624604179971474</v>
          </cell>
          <cell r="E68">
            <v>14799.609245047577</v>
          </cell>
          <cell r="F68">
            <v>15.429964981227153</v>
          </cell>
          <cell r="G68">
            <v>16300.069552157403</v>
          </cell>
          <cell r="H68">
            <v>15.934405646800592</v>
          </cell>
          <cell r="I68">
            <v>13389.358466469488</v>
          </cell>
          <cell r="J68">
            <v>14.955851912057287</v>
          </cell>
          <cell r="K68">
            <v>0</v>
          </cell>
          <cell r="L68">
            <v>0</v>
          </cell>
          <cell r="M68">
            <v>15921.584634061386</v>
          </cell>
          <cell r="N68">
            <v>16.763850091712239</v>
          </cell>
        </row>
        <row r="69">
          <cell r="C69">
            <v>10502.899328091597</v>
          </cell>
          <cell r="D69">
            <v>11.585070193583949</v>
          </cell>
          <cell r="E69">
            <v>10749.94145053489</v>
          </cell>
          <cell r="F69">
            <v>11.878683815744839</v>
          </cell>
          <cell r="G69">
            <v>10959.871576318037</v>
          </cell>
          <cell r="H69">
            <v>12.284287160953923</v>
          </cell>
          <cell r="I69">
            <v>10625.558966268896</v>
          </cell>
          <cell r="J69">
            <v>11.641148870600775</v>
          </cell>
          <cell r="K69">
            <v>0</v>
          </cell>
          <cell r="L69">
            <v>0</v>
          </cell>
          <cell r="M69">
            <v>9081.9072528011675</v>
          </cell>
          <cell r="N69">
            <v>9.8672108803579022</v>
          </cell>
        </row>
        <row r="70">
          <cell r="C70">
            <v>9521.8338715306854</v>
          </cell>
          <cell r="D70">
            <v>12.193876266077199</v>
          </cell>
          <cell r="E70">
            <v>9603.1020657216177</v>
          </cell>
          <cell r="F70">
            <v>12.245015205084611</v>
          </cell>
          <cell r="G70">
            <v>10236.894439452813</v>
          </cell>
          <cell r="H70">
            <v>12.713201344591171</v>
          </cell>
          <cell r="I70">
            <v>9436.5694593848766</v>
          </cell>
          <cell r="J70">
            <v>12.122781304805835</v>
          </cell>
          <cell r="K70">
            <v>0</v>
          </cell>
          <cell r="L70">
            <v>0</v>
          </cell>
          <cell r="M70">
            <v>6859.1574692235081</v>
          </cell>
          <cell r="N70">
            <v>10.526518533746389</v>
          </cell>
        </row>
        <row r="71">
          <cell r="C71">
            <v>5134.6840631549831</v>
          </cell>
          <cell r="D71">
            <v>7.6247407452018807</v>
          </cell>
          <cell r="E71">
            <v>6212.3162331530402</v>
          </cell>
          <cell r="F71">
            <v>8.4283701226125345</v>
          </cell>
          <cell r="G71">
            <v>9067.0623294770812</v>
          </cell>
          <cell r="H71">
            <v>8.3676099253959482</v>
          </cell>
          <cell r="I71">
            <v>6166.9440261523196</v>
          </cell>
          <cell r="J71">
            <v>8.5015690116907425</v>
          </cell>
          <cell r="K71">
            <v>2530.1193907821498</v>
          </cell>
          <cell r="L71">
            <v>7.0513370116921257</v>
          </cell>
          <cell r="M71">
            <v>4338.3099077573279</v>
          </cell>
          <cell r="N71">
            <v>7.0174142431402986</v>
          </cell>
        </row>
        <row r="72">
          <cell r="C72">
            <v>2499.3487518450306</v>
          </cell>
          <cell r="D72">
            <v>4.9573147566113169</v>
          </cell>
          <cell r="E72">
            <v>3995.5211385614807</v>
          </cell>
          <cell r="F72">
            <v>5.6604935294348966</v>
          </cell>
          <cell r="G72">
            <v>0</v>
          </cell>
          <cell r="H72">
            <v>0</v>
          </cell>
          <cell r="I72">
            <v>3995.5211385614807</v>
          </cell>
          <cell r="J72">
            <v>5.6604935294348966</v>
          </cell>
          <cell r="K72">
            <v>0</v>
          </cell>
          <cell r="L72">
            <v>0</v>
          </cell>
          <cell r="M72">
            <v>2387.0503667917469</v>
          </cell>
          <cell r="N72">
            <v>4.8992797036189817</v>
          </cell>
        </row>
        <row r="73">
          <cell r="C73">
            <v>4932.2809599800466</v>
          </cell>
          <cell r="D73">
            <v>7.0628663510029694</v>
          </cell>
          <cell r="E73">
            <v>5954.5880915276903</v>
          </cell>
          <cell r="F73">
            <v>7.6191658583251032</v>
          </cell>
          <cell r="G73">
            <v>11771.589890633228</v>
          </cell>
          <cell r="H73">
            <v>10.505963607183938</v>
          </cell>
          <cell r="I73">
            <v>5835.9707604990435</v>
          </cell>
          <cell r="J73">
            <v>7.5607795046147297</v>
          </cell>
          <cell r="K73">
            <v>0</v>
          </cell>
          <cell r="L73">
            <v>0</v>
          </cell>
          <cell r="M73">
            <v>3795.7197977790793</v>
          </cell>
          <cell r="N73">
            <v>6.4157476625640752</v>
          </cell>
        </row>
        <row r="74">
          <cell r="C74">
            <v>7009.284650250509</v>
          </cell>
          <cell r="D74">
            <v>7.5328118210563728</v>
          </cell>
          <cell r="E74">
            <v>7233.9318906686904</v>
          </cell>
          <cell r="F74">
            <v>7.6819098893040367</v>
          </cell>
          <cell r="G74">
            <v>9617.9418754407943</v>
          </cell>
          <cell r="H74">
            <v>8.7203880285607589</v>
          </cell>
          <cell r="I74">
            <v>7113.1131123377372</v>
          </cell>
          <cell r="J74">
            <v>7.633397508936314</v>
          </cell>
          <cell r="K74">
            <v>0</v>
          </cell>
          <cell r="L74">
            <v>0</v>
          </cell>
          <cell r="M74">
            <v>6392.3683839109644</v>
          </cell>
          <cell r="N74">
            <v>7.1178975927138426</v>
          </cell>
        </row>
        <row r="75">
          <cell r="C75">
            <v>3056.6670782299148</v>
          </cell>
          <cell r="D75">
            <v>6.0614949444424733</v>
          </cell>
          <cell r="E75">
            <v>3273.2082402088295</v>
          </cell>
          <cell r="F75">
            <v>6.1274647482498805</v>
          </cell>
          <cell r="G75">
            <v>7057.9597783919726</v>
          </cell>
          <cell r="H75">
            <v>7.3889597586569691</v>
          </cell>
          <cell r="I75">
            <v>3110.7126043622329</v>
          </cell>
          <cell r="J75">
            <v>5.9521937136133864</v>
          </cell>
          <cell r="K75">
            <v>3295.1631906842608</v>
          </cell>
          <cell r="L75">
            <v>6.7649078946217598</v>
          </cell>
          <cell r="M75">
            <v>1869.9577253497957</v>
          </cell>
          <cell r="N75">
            <v>5.6619757764296317</v>
          </cell>
        </row>
        <row r="76">
          <cell r="C76">
            <v>15905.753021939265</v>
          </cell>
          <cell r="D76">
            <v>11.869655623020241</v>
          </cell>
          <cell r="E76">
            <v>15905.753021939265</v>
          </cell>
          <cell r="F76">
            <v>11.869655623020241</v>
          </cell>
          <cell r="G76">
            <v>15905.753021939265</v>
          </cell>
          <cell r="H76">
            <v>11.869655623020241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7600</v>
          </cell>
          <cell r="N76">
            <v>6</v>
          </cell>
        </row>
        <row r="77">
          <cell r="C77">
            <v>8332.5073543335802</v>
          </cell>
          <cell r="D77">
            <v>10.665027243640047</v>
          </cell>
          <cell r="E77">
            <v>9389.9693873865763</v>
          </cell>
          <cell r="F77">
            <v>13.093631837646546</v>
          </cell>
          <cell r="G77">
            <v>22000</v>
          </cell>
          <cell r="H77">
            <v>15</v>
          </cell>
          <cell r="I77">
            <v>5088.5937979061191</v>
          </cell>
          <cell r="J77">
            <v>11.762144668751654</v>
          </cell>
          <cell r="K77">
            <v>0</v>
          </cell>
          <cell r="L77">
            <v>0</v>
          </cell>
          <cell r="M77">
            <v>5893.2000000000007</v>
          </cell>
          <cell r="N77">
            <v>7.2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6"/>
  <sheetViews>
    <sheetView tabSelected="1" workbookViewId="0">
      <selection activeCell="B25" sqref="B25"/>
    </sheetView>
  </sheetViews>
  <sheetFormatPr baseColWidth="10" defaultRowHeight="11.25" x14ac:dyDescent="0.2"/>
  <cols>
    <col min="1" max="1" width="17.83203125" customWidth="1"/>
    <col min="2" max="2" width="27" bestFit="1" customWidth="1"/>
    <col min="3" max="4" width="12.1640625" bestFit="1" customWidth="1"/>
    <col min="5" max="5" width="13" bestFit="1" customWidth="1"/>
    <col min="6" max="6" width="12.1640625" bestFit="1" customWidth="1"/>
    <col min="7" max="7" width="13" bestFit="1" customWidth="1"/>
    <col min="8" max="8" width="12.1640625" bestFit="1" customWidth="1"/>
    <col min="9" max="9" width="13" bestFit="1" customWidth="1"/>
    <col min="10" max="12" width="12.1640625" bestFit="1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P52"/>
  <sheetViews>
    <sheetView topLeftCell="A19" workbookViewId="0">
      <selection activeCell="A16" sqref="A16"/>
    </sheetView>
  </sheetViews>
  <sheetFormatPr baseColWidth="10" defaultRowHeight="11.25" x14ac:dyDescent="0.2"/>
  <cols>
    <col min="1" max="1" width="24.1640625" style="23" customWidth="1"/>
    <col min="2" max="2" width="10.5" style="23" bestFit="1" customWidth="1"/>
    <col min="3" max="3" width="7" style="44" bestFit="1" customWidth="1"/>
    <col min="4" max="4" width="12.1640625" style="23" bestFit="1" customWidth="1"/>
    <col min="5" max="5" width="8.5" style="44" bestFit="1" customWidth="1"/>
    <col min="6" max="6" width="10.5" style="23" bestFit="1" customWidth="1"/>
    <col min="7" max="7" width="7.1640625" style="44" bestFit="1" customWidth="1"/>
    <col min="8" max="8" width="13.5" style="23" bestFit="1" customWidth="1"/>
    <col min="9" max="9" width="7" style="44" bestFit="1" customWidth="1"/>
    <col min="10" max="10" width="10.5" style="23" bestFit="1" customWidth="1"/>
    <col min="11" max="11" width="6.83203125" style="44" customWidth="1"/>
    <col min="12" max="12" width="10.5" style="23" bestFit="1" customWidth="1"/>
    <col min="13" max="13" width="7" style="44" customWidth="1"/>
    <col min="14" max="14" width="7.33203125" style="23" bestFit="1" customWidth="1"/>
    <col min="15" max="15" width="13.1640625" style="23" customWidth="1"/>
    <col min="16" max="16" width="8.1640625" style="23" bestFit="1" customWidth="1"/>
    <col min="17" max="16384" width="12" style="23"/>
  </cols>
  <sheetData>
    <row r="1" spans="1:16" x14ac:dyDescent="0.2">
      <c r="A1" s="221" t="s">
        <v>119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  <c r="L1" s="221"/>
      <c r="M1" s="222"/>
      <c r="N1" s="221"/>
      <c r="O1" s="221"/>
      <c r="P1" s="221"/>
    </row>
    <row r="2" spans="1:16" x14ac:dyDescent="0.2">
      <c r="A2" s="221" t="s">
        <v>116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2"/>
      <c r="N2" s="221"/>
      <c r="O2" s="221"/>
      <c r="P2" s="221"/>
    </row>
    <row r="3" spans="1:16" x14ac:dyDescent="0.2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8"/>
      <c r="L3" s="147"/>
      <c r="M3" s="148"/>
      <c r="N3" s="147"/>
      <c r="O3" s="147"/>
      <c r="P3" s="147"/>
    </row>
    <row r="4" spans="1:16" ht="13.5" x14ac:dyDescent="0.35">
      <c r="A4" s="217" t="s">
        <v>38</v>
      </c>
      <c r="B4" s="219" t="s">
        <v>24</v>
      </c>
      <c r="C4" s="219"/>
      <c r="D4" s="219"/>
      <c r="E4" s="219"/>
      <c r="F4" s="219"/>
      <c r="G4" s="219"/>
      <c r="H4" s="219" t="s">
        <v>39</v>
      </c>
      <c r="I4" s="219"/>
      <c r="J4" s="219"/>
      <c r="K4" s="220"/>
      <c r="L4" s="219"/>
      <c r="M4" s="220"/>
      <c r="N4" s="219" t="s">
        <v>101</v>
      </c>
      <c r="O4" s="219"/>
      <c r="P4" s="219"/>
    </row>
    <row r="5" spans="1:16" x14ac:dyDescent="0.2">
      <c r="A5" s="218"/>
      <c r="B5" s="82" t="s">
        <v>0</v>
      </c>
      <c r="C5" s="83" t="s">
        <v>91</v>
      </c>
      <c r="D5" s="82" t="s">
        <v>3</v>
      </c>
      <c r="E5" s="83" t="s">
        <v>91</v>
      </c>
      <c r="F5" s="82" t="s">
        <v>4</v>
      </c>
      <c r="G5" s="83" t="s">
        <v>91</v>
      </c>
      <c r="H5" s="82" t="s">
        <v>0</v>
      </c>
      <c r="I5" s="83" t="s">
        <v>91</v>
      </c>
      <c r="J5" s="82" t="s">
        <v>3</v>
      </c>
      <c r="K5" s="83" t="s">
        <v>91</v>
      </c>
      <c r="L5" s="82" t="s">
        <v>4</v>
      </c>
      <c r="M5" s="83" t="s">
        <v>91</v>
      </c>
      <c r="N5" s="82" t="s">
        <v>0</v>
      </c>
      <c r="O5" s="82" t="s">
        <v>3</v>
      </c>
      <c r="P5" s="82" t="s">
        <v>4</v>
      </c>
    </row>
    <row r="6" spans="1:16" x14ac:dyDescent="0.2">
      <c r="A6" s="57"/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1:16" x14ac:dyDescent="0.2">
      <c r="A7" s="153" t="s">
        <v>109</v>
      </c>
      <c r="B7" s="200">
        <f>[1]MercLab!C7</f>
        <v>6861681.8997435095</v>
      </c>
      <c r="C7" s="24">
        <f>SUM(E7,G7)</f>
        <v>100.00000000000279</v>
      </c>
      <c r="D7" s="200">
        <f>[1]MercLab!D7</f>
        <v>3199735.3356332006</v>
      </c>
      <c r="E7" s="24">
        <f>IF(ISNUMBER(D7/$B$7*100),D7/$B$7*100,0)</f>
        <v>46.631939258985575</v>
      </c>
      <c r="F7" s="200">
        <f>[1]MercLab!E7</f>
        <v>3661946.5641104998</v>
      </c>
      <c r="G7" s="24">
        <f>IF(ISNUMBER(F7/$B$7*100),F7/$B$7*100,0)</f>
        <v>53.36806074101721</v>
      </c>
      <c r="H7" s="200">
        <f>[1]MercLab!F7</f>
        <v>3944835.5112500573</v>
      </c>
      <c r="I7" s="24">
        <f>SUM(K7,M7)</f>
        <v>100.0000000000033</v>
      </c>
      <c r="J7" s="200">
        <f>[1]MercLab!G7</f>
        <v>2368797.4720803881</v>
      </c>
      <c r="K7" s="24">
        <f>IF(ISNUMBER(J7/$H$7*100),J7/$H$7*100,0)</f>
        <v>60.048067031564337</v>
      </c>
      <c r="L7" s="200">
        <f>[1]MercLab!H7</f>
        <v>1576038.0391697988</v>
      </c>
      <c r="M7" s="24">
        <f>IF(ISNUMBER(L7/$H$7*100),L7/$H$7*100,0)</f>
        <v>39.951932968438953</v>
      </c>
      <c r="N7" s="24">
        <f>IF(ISNUMBER(H7/B7*100),H7/B7*100,0)</f>
        <v>57.490795535093454</v>
      </c>
      <c r="O7" s="24">
        <f>IF(ISNUMBER(J7/D7*100),J7/D7*100,0)</f>
        <v>74.03104393356405</v>
      </c>
      <c r="P7" s="24">
        <f>IF(ISNUMBER(L7/F7*100),L7/F7*100,0)</f>
        <v>43.038258794271187</v>
      </c>
    </row>
    <row r="8" spans="1:16" x14ac:dyDescent="0.2">
      <c r="A8" s="154"/>
      <c r="C8" s="24"/>
      <c r="E8" s="24"/>
      <c r="G8" s="24"/>
      <c r="I8" s="24"/>
      <c r="K8" s="24"/>
      <c r="M8" s="24"/>
      <c r="N8" s="24"/>
      <c r="O8" s="24"/>
      <c r="P8" s="24"/>
    </row>
    <row r="9" spans="1:16" x14ac:dyDescent="0.2">
      <c r="A9" s="153" t="s">
        <v>42</v>
      </c>
      <c r="B9" s="200"/>
      <c r="C9" s="24"/>
      <c r="D9" s="200"/>
      <c r="E9" s="24"/>
      <c r="F9" s="200"/>
      <c r="G9" s="24"/>
      <c r="H9" s="200"/>
      <c r="I9" s="24"/>
      <c r="J9" s="200"/>
      <c r="K9" s="24"/>
      <c r="L9" s="200"/>
      <c r="M9" s="24"/>
      <c r="N9" s="24"/>
      <c r="O9" s="24"/>
      <c r="P9" s="24"/>
    </row>
    <row r="10" spans="1:16" x14ac:dyDescent="0.2">
      <c r="A10" s="155" t="s">
        <v>73</v>
      </c>
      <c r="B10" s="69">
        <f>SUM(B11:B13)</f>
        <v>3795155.0978515847</v>
      </c>
      <c r="C10" s="85">
        <f t="shared" ref="C10:C14" si="0">IF(ISNUMBER(B10/B$7*100),B10/B$7*100,0)</f>
        <v>55.309400134002829</v>
      </c>
      <c r="D10" s="69">
        <f>SUM(D11:D13)</f>
        <v>1715805.0957222553</v>
      </c>
      <c r="E10" s="85">
        <f t="shared" ref="E10:E14" si="1">IF(ISNUMBER(D10/D$7*100),D10/D$7*100,0)</f>
        <v>53.623344300215756</v>
      </c>
      <c r="F10" s="69">
        <f>SUM(F11:F13)</f>
        <v>2079350.0021293378</v>
      </c>
      <c r="G10" s="85">
        <f t="shared" ref="G10:G14" si="2">IF(ISNUMBER(F10/F$7*100),F10/F$7*100,0)</f>
        <v>56.782641847053263</v>
      </c>
      <c r="H10" s="69">
        <f>SUM(H11:H13)</f>
        <v>2179129.9971419908</v>
      </c>
      <c r="I10" s="85">
        <f t="shared" ref="I10:I14" si="3">IF(ISNUMBER(H10/H$7*100),H10/H$7*100,0)</f>
        <v>55.24007251829515</v>
      </c>
      <c r="J10" s="69">
        <f>SUM(J11:J13)</f>
        <v>1185588.689009093</v>
      </c>
      <c r="K10" s="85">
        <f t="shared" ref="K10:K14" si="4">IF(ISNUMBER(J10/J$7*100),J10/J$7*100,0)</f>
        <v>50.050234474788333</v>
      </c>
      <c r="L10" s="69">
        <f>SUM(L11:L13)</f>
        <v>993541.30813291203</v>
      </c>
      <c r="M10" s="85">
        <f t="shared" ref="M10:M14" si="5">IF(ISNUMBER(L10/L$7*100),L10/L$7*100,0)</f>
        <v>63.040439598543863</v>
      </c>
      <c r="N10" s="100">
        <f t="shared" ref="N10:N14" si="6">IF(ISNUMBER(H10/B10*100),H10/B10*100,0)</f>
        <v>57.41873364742284</v>
      </c>
      <c r="O10" s="100">
        <f t="shared" ref="O10:O14" si="7">IF(ISNUMBER(J10/D10*100),J10/D10*100,0)</f>
        <v>69.098098144418216</v>
      </c>
      <c r="P10" s="100">
        <f t="shared" ref="P10:P14" si="8">IF(ISNUMBER(L10/F10*100),L10/F10*100,0)</f>
        <v>47.7813406648946</v>
      </c>
    </row>
    <row r="11" spans="1:16" x14ac:dyDescent="0.2">
      <c r="A11" s="156" t="s">
        <v>60</v>
      </c>
      <c r="B11" s="69">
        <f>[1]MercLab!C8</f>
        <v>1023556.2826280852</v>
      </c>
      <c r="C11" s="85">
        <f t="shared" si="0"/>
        <v>14.916988248411018</v>
      </c>
      <c r="D11" s="69">
        <f>[1]MercLab!D8</f>
        <v>462248.56430312141</v>
      </c>
      <c r="E11" s="85">
        <f t="shared" si="1"/>
        <v>14.446462466922949</v>
      </c>
      <c r="F11" s="69">
        <f>[1]MercLab!E8</f>
        <v>561307.7183249112</v>
      </c>
      <c r="G11" s="85">
        <f t="shared" si="2"/>
        <v>15.328124222950121</v>
      </c>
      <c r="H11" s="69">
        <f>[1]MercLab!F8</f>
        <v>579202.27518046019</v>
      </c>
      <c r="I11" s="85">
        <f t="shared" si="3"/>
        <v>14.682545660742138</v>
      </c>
      <c r="J11" s="69">
        <f>[1]MercLab!G8</f>
        <v>307877.08765065344</v>
      </c>
      <c r="K11" s="85">
        <f t="shared" si="4"/>
        <v>12.997189134124728</v>
      </c>
      <c r="L11" s="69">
        <f>[1]MercLab!H8</f>
        <v>271325.18752981728</v>
      </c>
      <c r="M11" s="85">
        <f t="shared" si="5"/>
        <v>17.215649672563853</v>
      </c>
      <c r="N11" s="100">
        <f t="shared" si="6"/>
        <v>56.587242441939708</v>
      </c>
      <c r="O11" s="100">
        <f t="shared" si="7"/>
        <v>66.604227990367917</v>
      </c>
      <c r="P11" s="100">
        <f t="shared" si="8"/>
        <v>48.338046791788734</v>
      </c>
    </row>
    <row r="12" spans="1:16" x14ac:dyDescent="0.2">
      <c r="A12" s="156" t="s">
        <v>61</v>
      </c>
      <c r="B12" s="69">
        <f>[1]MercLab!C9</f>
        <v>590363.9499090584</v>
      </c>
      <c r="C12" s="85">
        <f t="shared" si="0"/>
        <v>8.6037790520590338</v>
      </c>
      <c r="D12" s="69">
        <f>[1]MercLab!D9</f>
        <v>274692.23147808958</v>
      </c>
      <c r="E12" s="85">
        <f t="shared" si="1"/>
        <v>8.5848422655160093</v>
      </c>
      <c r="F12" s="69">
        <f>[1]MercLab!E9</f>
        <v>315671.71843095188</v>
      </c>
      <c r="G12" s="85">
        <f t="shared" si="2"/>
        <v>8.6203256356808602</v>
      </c>
      <c r="H12" s="69">
        <f>[1]MercLab!F9</f>
        <v>333043.23374396854</v>
      </c>
      <c r="I12" s="85">
        <f t="shared" si="3"/>
        <v>8.4425125659658313</v>
      </c>
      <c r="J12" s="69">
        <f>[1]MercLab!G9</f>
        <v>191271.90972020646</v>
      </c>
      <c r="K12" s="85">
        <f t="shared" si="4"/>
        <v>8.0746417528140384</v>
      </c>
      <c r="L12" s="69">
        <f>[1]MercLab!H9</f>
        <v>141771.32402375812</v>
      </c>
      <c r="M12" s="85">
        <f t="shared" si="5"/>
        <v>8.9954252689508838</v>
      </c>
      <c r="N12" s="100">
        <f t="shared" si="6"/>
        <v>56.413206428893837</v>
      </c>
      <c r="O12" s="100">
        <f t="shared" si="7"/>
        <v>69.63135021729326</v>
      </c>
      <c r="P12" s="100">
        <f t="shared" si="8"/>
        <v>44.910999543587025</v>
      </c>
    </row>
    <row r="13" spans="1:16" x14ac:dyDescent="0.2">
      <c r="A13" s="156" t="s">
        <v>96</v>
      </c>
      <c r="B13" s="69">
        <f>[1]MercLab!C10</f>
        <v>2181234.8653144408</v>
      </c>
      <c r="C13" s="85">
        <f t="shared" si="0"/>
        <v>31.788632833532777</v>
      </c>
      <c r="D13" s="69">
        <f>[1]MercLab!D10</f>
        <v>978864.2999410443</v>
      </c>
      <c r="E13" s="85">
        <f t="shared" si="1"/>
        <v>30.592039567776791</v>
      </c>
      <c r="F13" s="69">
        <f>[1]MercLab!E10</f>
        <v>1202370.5653734747</v>
      </c>
      <c r="G13" s="85">
        <f t="shared" si="2"/>
        <v>32.834191988422276</v>
      </c>
      <c r="H13" s="69">
        <f>[1]MercLab!F10</f>
        <v>1266884.4882175622</v>
      </c>
      <c r="I13" s="85">
        <f t="shared" si="3"/>
        <v>32.115014291587187</v>
      </c>
      <c r="J13" s="69">
        <f>[1]MercLab!G10</f>
        <v>686439.69163823302</v>
      </c>
      <c r="K13" s="85">
        <f t="shared" si="4"/>
        <v>28.978403587849566</v>
      </c>
      <c r="L13" s="69">
        <f>[1]MercLab!H10</f>
        <v>580444.79657933663</v>
      </c>
      <c r="M13" s="85">
        <f t="shared" si="5"/>
        <v>36.829364657029117</v>
      </c>
      <c r="N13" s="100">
        <f t="shared" si="6"/>
        <v>58.081067213957795</v>
      </c>
      <c r="O13" s="100">
        <f t="shared" si="7"/>
        <v>70.126134100464839</v>
      </c>
      <c r="P13" s="100">
        <f t="shared" si="8"/>
        <v>48.275033778712107</v>
      </c>
    </row>
    <row r="14" spans="1:16" x14ac:dyDescent="0.2">
      <c r="A14" s="155" t="s">
        <v>62</v>
      </c>
      <c r="B14" s="69">
        <f>[1]MercLab!C11</f>
        <v>3066526.8018925227</v>
      </c>
      <c r="C14" s="85">
        <f t="shared" si="0"/>
        <v>44.690599866005883</v>
      </c>
      <c r="D14" s="69">
        <f>[1]MercLab!D11</f>
        <v>1483930.2399113209</v>
      </c>
      <c r="E14" s="85">
        <f t="shared" si="1"/>
        <v>46.376655699795982</v>
      </c>
      <c r="F14" s="69">
        <f>[1]MercLab!E11</f>
        <v>1582596.5619815493</v>
      </c>
      <c r="G14" s="85">
        <f t="shared" si="2"/>
        <v>43.217358152957317</v>
      </c>
      <c r="H14" s="69">
        <f>[1]MercLab!F11</f>
        <v>1765705.5141084793</v>
      </c>
      <c r="I14" s="85">
        <f t="shared" si="3"/>
        <v>44.759927481715316</v>
      </c>
      <c r="J14" s="69">
        <f>[1]MercLab!G11</f>
        <v>1183208.7830716074</v>
      </c>
      <c r="K14" s="85">
        <f t="shared" si="4"/>
        <v>49.949765525224848</v>
      </c>
      <c r="L14" s="69">
        <f>[1]MercLab!H11</f>
        <v>582496.73103700404</v>
      </c>
      <c r="M14" s="85">
        <f t="shared" si="5"/>
        <v>36.959560401463584</v>
      </c>
      <c r="N14" s="100">
        <f t="shared" si="6"/>
        <v>57.579979833170384</v>
      </c>
      <c r="O14" s="100">
        <f t="shared" si="7"/>
        <v>79.734798257249309</v>
      </c>
      <c r="P14" s="100">
        <f t="shared" si="8"/>
        <v>36.806394316165274</v>
      </c>
    </row>
    <row r="15" spans="1:16" x14ac:dyDescent="0.2">
      <c r="A15" s="154"/>
      <c r="B15" s="99"/>
      <c r="C15" s="85"/>
      <c r="D15" s="99"/>
      <c r="E15" s="85"/>
      <c r="F15" s="99"/>
      <c r="G15" s="85"/>
      <c r="H15" s="99"/>
      <c r="I15" s="85"/>
      <c r="J15" s="99"/>
      <c r="K15" s="85"/>
      <c r="L15" s="99"/>
      <c r="M15" s="85"/>
      <c r="N15" s="116"/>
      <c r="O15" s="116"/>
      <c r="P15" s="116"/>
    </row>
    <row r="16" spans="1:16" x14ac:dyDescent="0.2">
      <c r="A16" s="153" t="s">
        <v>25</v>
      </c>
      <c r="B16" s="200"/>
      <c r="C16" s="24"/>
      <c r="D16" s="200"/>
      <c r="E16" s="24"/>
      <c r="F16" s="200"/>
      <c r="G16" s="24"/>
      <c r="H16" s="200"/>
      <c r="I16" s="24"/>
      <c r="J16" s="200"/>
      <c r="K16" s="24"/>
      <c r="L16" s="200"/>
      <c r="M16" s="24"/>
      <c r="N16" s="24"/>
      <c r="O16" s="24"/>
      <c r="P16" s="24"/>
    </row>
    <row r="17" spans="1:16" x14ac:dyDescent="0.2">
      <c r="A17" s="210" t="s">
        <v>124</v>
      </c>
      <c r="B17" s="69">
        <f>[1]MercLab!C13</f>
        <v>1414114.6771054268</v>
      </c>
      <c r="C17" s="85">
        <f t="shared" ref="C17:M22" si="9">IF(ISNUMBER(B17/B$7*100),B17/B$7*100,0)</f>
        <v>20.608863799971353</v>
      </c>
      <c r="D17" s="69">
        <f>[1]MercLab!D13</f>
        <v>674717.53784011607</v>
      </c>
      <c r="E17" s="85">
        <f t="shared" si="9"/>
        <v>21.086667085438652</v>
      </c>
      <c r="F17" s="69">
        <f>[1]MercLab!E13</f>
        <v>739397.13926536916</v>
      </c>
      <c r="G17" s="85">
        <f t="shared" si="9"/>
        <v>20.191368888665675</v>
      </c>
      <c r="H17" s="69">
        <f>[1]MercLab!F13</f>
        <v>721083.46345795295</v>
      </c>
      <c r="I17" s="85">
        <f t="shared" si="9"/>
        <v>18.279176949242498</v>
      </c>
      <c r="J17" s="69">
        <f>[1]MercLab!G13</f>
        <v>501556.93572601123</v>
      </c>
      <c r="K17" s="85">
        <f t="shared" si="9"/>
        <v>21.173483239388997</v>
      </c>
      <c r="L17" s="69">
        <f>[1]MercLab!H13</f>
        <v>219526.52773192292</v>
      </c>
      <c r="M17" s="85">
        <f t="shared" si="9"/>
        <v>13.929012008337169</v>
      </c>
      <c r="N17" s="100">
        <f t="shared" ref="N17:N22" si="10">IF(ISNUMBER(H17/B17*100),H17/B17*100,0)</f>
        <v>50.991866157131604</v>
      </c>
      <c r="O17" s="100">
        <f t="shared" ref="O17:O22" si="11">IF(ISNUMBER(J17/D17*100),J17/D17*100,0)</f>
        <v>74.335837976226188</v>
      </c>
      <c r="P17" s="100">
        <f t="shared" ref="P17:P22" si="12">IF(ISNUMBER(L17/F17*100),L17/F17*100,0)</f>
        <v>29.689934687877521</v>
      </c>
    </row>
    <row r="18" spans="1:16" x14ac:dyDescent="0.2">
      <c r="A18" s="210" t="s">
        <v>125</v>
      </c>
      <c r="B18" s="69">
        <f>[1]MercLab!C14</f>
        <v>1418566.174225959</v>
      </c>
      <c r="C18" s="85">
        <f t="shared" si="9"/>
        <v>20.673738522897501</v>
      </c>
      <c r="D18" s="69">
        <f>[1]MercLab!D14</f>
        <v>650717.95850055187</v>
      </c>
      <c r="E18" s="85">
        <f t="shared" si="9"/>
        <v>20.336618196322799</v>
      </c>
      <c r="F18" s="69">
        <f>[1]MercLab!E14</f>
        <v>767848.21572545602</v>
      </c>
      <c r="G18" s="85">
        <f t="shared" si="9"/>
        <v>20.968307491181786</v>
      </c>
      <c r="H18" s="69">
        <f>[1]MercLab!F14</f>
        <v>775415.95144115749</v>
      </c>
      <c r="I18" s="85">
        <f t="shared" si="9"/>
        <v>19.656483755274252</v>
      </c>
      <c r="J18" s="69">
        <f>[1]MercLab!G14</f>
        <v>482621.55309497833</v>
      </c>
      <c r="K18" s="85">
        <f t="shared" si="9"/>
        <v>20.374116351581449</v>
      </c>
      <c r="L18" s="69">
        <f>[1]MercLab!H14</f>
        <v>292794.39834615274</v>
      </c>
      <c r="M18" s="85">
        <f t="shared" si="9"/>
        <v>18.577876362704195</v>
      </c>
      <c r="N18" s="100">
        <f t="shared" si="10"/>
        <v>54.661951308987291</v>
      </c>
      <c r="O18" s="100">
        <f t="shared" si="11"/>
        <v>74.167547827799652</v>
      </c>
      <c r="P18" s="100">
        <f t="shared" si="12"/>
        <v>38.131806827150498</v>
      </c>
    </row>
    <row r="19" spans="1:16" x14ac:dyDescent="0.2">
      <c r="A19" s="210" t="s">
        <v>126</v>
      </c>
      <c r="B19" s="69">
        <f>[1]MercLab!C15</f>
        <v>1405062.0059242356</v>
      </c>
      <c r="C19" s="85">
        <f t="shared" si="9"/>
        <v>20.476933009336339</v>
      </c>
      <c r="D19" s="69">
        <f>[1]MercLab!D15</f>
        <v>654535.8807098465</v>
      </c>
      <c r="E19" s="85">
        <f t="shared" si="9"/>
        <v>20.455938134030681</v>
      </c>
      <c r="F19" s="69">
        <f>[1]MercLab!E15</f>
        <v>750526.12521448324</v>
      </c>
      <c r="G19" s="85">
        <f t="shared" si="9"/>
        <v>20.495277909572359</v>
      </c>
      <c r="H19" s="69">
        <f>[1]MercLab!F15</f>
        <v>796489.60829381307</v>
      </c>
      <c r="I19" s="85">
        <f t="shared" si="9"/>
        <v>20.190692514867823</v>
      </c>
      <c r="J19" s="69">
        <f>[1]MercLab!G15</f>
        <v>483585.13516724855</v>
      </c>
      <c r="K19" s="85">
        <f t="shared" si="9"/>
        <v>20.414794462885911</v>
      </c>
      <c r="L19" s="69">
        <f>[1]MercLab!H15</f>
        <v>312904.47312652325</v>
      </c>
      <c r="M19" s="85">
        <f t="shared" si="9"/>
        <v>19.853865538128147</v>
      </c>
      <c r="N19" s="100">
        <f t="shared" si="10"/>
        <v>56.687150099819995</v>
      </c>
      <c r="O19" s="100">
        <f t="shared" si="11"/>
        <v>73.882142968663345</v>
      </c>
      <c r="P19" s="100">
        <f t="shared" si="12"/>
        <v>41.691349922976009</v>
      </c>
    </row>
    <row r="20" spans="1:16" x14ac:dyDescent="0.2">
      <c r="A20" s="210" t="s">
        <v>127</v>
      </c>
      <c r="B20" s="69">
        <f>[1]MercLab!C16</f>
        <v>1352317.1969666719</v>
      </c>
      <c r="C20" s="85">
        <f t="shared" si="9"/>
        <v>19.708246705770804</v>
      </c>
      <c r="D20" s="69">
        <f>[1]MercLab!D16</f>
        <v>630651.44606726081</v>
      </c>
      <c r="E20" s="85">
        <f t="shared" si="9"/>
        <v>19.7094878143245</v>
      </c>
      <c r="F20" s="69">
        <f>[1]MercLab!E16</f>
        <v>721665.75089949404</v>
      </c>
      <c r="G20" s="85">
        <f t="shared" si="9"/>
        <v>19.70716225005291</v>
      </c>
      <c r="H20" s="69">
        <f>[1]MercLab!F16</f>
        <v>829294.24271519773</v>
      </c>
      <c r="I20" s="85">
        <f t="shared" si="9"/>
        <v>21.022276856669425</v>
      </c>
      <c r="J20" s="69">
        <f>[1]MercLab!G16</f>
        <v>464387.07955017092</v>
      </c>
      <c r="K20" s="85">
        <f t="shared" si="9"/>
        <v>19.604338700274134</v>
      </c>
      <c r="L20" s="69">
        <f>[1]MercLab!H16</f>
        <v>364907.16316498414</v>
      </c>
      <c r="M20" s="85">
        <f t="shared" si="9"/>
        <v>23.153448971143128</v>
      </c>
      <c r="N20" s="100">
        <f t="shared" si="10"/>
        <v>61.323944158615603</v>
      </c>
      <c r="O20" s="100">
        <f t="shared" si="11"/>
        <v>73.636092083207984</v>
      </c>
      <c r="P20" s="100">
        <f t="shared" si="12"/>
        <v>50.564567143467578</v>
      </c>
    </row>
    <row r="21" spans="1:16" x14ac:dyDescent="0.2">
      <c r="A21" s="210" t="s">
        <v>128</v>
      </c>
      <c r="B21" s="69">
        <f>[1]MercLab!C17</f>
        <v>1241878.3359148155</v>
      </c>
      <c r="C21" s="85">
        <f t="shared" si="9"/>
        <v>18.098745381379995</v>
      </c>
      <c r="D21" s="69">
        <f>[1]MercLab!D17</f>
        <v>575522.62049923092</v>
      </c>
      <c r="E21" s="85">
        <f t="shared" si="9"/>
        <v>17.986569516860989</v>
      </c>
      <c r="F21" s="69">
        <f>[1]MercLab!E17</f>
        <v>666355.71541564702</v>
      </c>
      <c r="G21" s="85">
        <f t="shared" si="9"/>
        <v>18.196762398074675</v>
      </c>
      <c r="H21" s="69">
        <f>[1]MercLab!F17</f>
        <v>808706.35804254783</v>
      </c>
      <c r="I21" s="85">
        <f t="shared" si="9"/>
        <v>20.500382227249858</v>
      </c>
      <c r="J21" s="69">
        <f>[1]MercLab!G17</f>
        <v>428740.27172085957</v>
      </c>
      <c r="K21" s="85">
        <f t="shared" si="9"/>
        <v>18.099490428125119</v>
      </c>
      <c r="L21" s="69">
        <f>[1]MercLab!H17</f>
        <v>379966.08632165944</v>
      </c>
      <c r="M21" s="85">
        <f t="shared" si="9"/>
        <v>24.10894133759691</v>
      </c>
      <c r="N21" s="100">
        <f t="shared" si="10"/>
        <v>65.119612336809425</v>
      </c>
      <c r="O21" s="100">
        <f t="shared" si="11"/>
        <v>74.495815881042773</v>
      </c>
      <c r="P21" s="100">
        <f t="shared" si="12"/>
        <v>57.021509312732654</v>
      </c>
    </row>
    <row r="22" spans="1:16" x14ac:dyDescent="0.2">
      <c r="A22" s="210" t="s">
        <v>10</v>
      </c>
      <c r="B22" s="69">
        <f>[1]MercLab!C18</f>
        <v>29743.509607282198</v>
      </c>
      <c r="C22" s="85">
        <f t="shared" si="9"/>
        <v>0.43347258065685051</v>
      </c>
      <c r="D22" s="69">
        <f>[1]MercLab!D18</f>
        <v>13589.892016662758</v>
      </c>
      <c r="E22" s="85">
        <f t="shared" si="9"/>
        <v>0.42471925303701508</v>
      </c>
      <c r="F22" s="69">
        <f>[1]MercLab!E18</f>
        <v>16153.617590619435</v>
      </c>
      <c r="G22" s="85">
        <f t="shared" si="9"/>
        <v>0.44112106246813043</v>
      </c>
      <c r="H22" s="69">
        <f>[1]MercLab!F18</f>
        <v>13845.887300040178</v>
      </c>
      <c r="I22" s="85">
        <f t="shared" si="9"/>
        <v>0.3509876967126731</v>
      </c>
      <c r="J22" s="69">
        <f>[1]MercLab!G18</f>
        <v>7906.496821379731</v>
      </c>
      <c r="K22" s="85">
        <f t="shared" si="9"/>
        <v>0.33377681775537688</v>
      </c>
      <c r="L22" s="69">
        <f>[1]MercLab!H18</f>
        <v>5939.3904786604508</v>
      </c>
      <c r="M22" s="85">
        <f t="shared" si="9"/>
        <v>0.376855782097056</v>
      </c>
      <c r="N22" s="100">
        <f t="shared" si="10"/>
        <v>46.550953410858568</v>
      </c>
      <c r="O22" s="100">
        <f t="shared" si="11"/>
        <v>58.17924683791059</v>
      </c>
      <c r="P22" s="100">
        <f t="shared" si="12"/>
        <v>36.768175582598374</v>
      </c>
    </row>
    <row r="23" spans="1:16" x14ac:dyDescent="0.2">
      <c r="A23" s="154"/>
      <c r="B23" s="99"/>
      <c r="C23" s="85"/>
      <c r="D23" s="99"/>
      <c r="E23" s="85"/>
      <c r="F23" s="99"/>
      <c r="G23" s="85"/>
      <c r="H23" s="99"/>
      <c r="I23" s="85"/>
      <c r="J23" s="99"/>
      <c r="K23" s="85"/>
      <c r="L23" s="99"/>
      <c r="M23" s="85"/>
      <c r="N23" s="116"/>
      <c r="O23" s="116"/>
      <c r="P23" s="116"/>
    </row>
    <row r="24" spans="1:16" x14ac:dyDescent="0.2">
      <c r="A24" s="153" t="s">
        <v>14</v>
      </c>
      <c r="B24" s="200"/>
      <c r="C24" s="24"/>
      <c r="D24" s="200"/>
      <c r="E24" s="24"/>
      <c r="F24" s="200"/>
      <c r="G24" s="24"/>
      <c r="H24" s="200"/>
      <c r="I24" s="24"/>
      <c r="J24" s="200"/>
      <c r="K24" s="24"/>
      <c r="L24" s="200"/>
      <c r="M24" s="24"/>
      <c r="N24" s="24"/>
      <c r="O24" s="24"/>
      <c r="P24" s="24"/>
    </row>
    <row r="25" spans="1:16" x14ac:dyDescent="0.2">
      <c r="A25" s="157" t="s">
        <v>44</v>
      </c>
      <c r="B25" s="69">
        <f>[1]MercLab!C20</f>
        <v>620792.10111203825</v>
      </c>
      <c r="C25" s="85">
        <f t="shared" ref="C25:M29" si="13">IF(ISNUMBER(B25/B$7*100),B25/B$7*100,0)</f>
        <v>9.0472293846096754</v>
      </c>
      <c r="D25" s="69">
        <f>[1]MercLab!D20</f>
        <v>276694.30669109925</v>
      </c>
      <c r="E25" s="85">
        <f t="shared" si="13"/>
        <v>8.6474122909401121</v>
      </c>
      <c r="F25" s="69">
        <f>[1]MercLab!E20</f>
        <v>344097.79442093999</v>
      </c>
      <c r="G25" s="85">
        <f t="shared" si="13"/>
        <v>9.3965815283414056</v>
      </c>
      <c r="H25" s="69">
        <f>[1]MercLab!F20</f>
        <v>326234.67208918615</v>
      </c>
      <c r="I25" s="85">
        <f t="shared" si="13"/>
        <v>8.2699182553699799</v>
      </c>
      <c r="J25" s="69">
        <f>[1]MercLab!G20</f>
        <v>216844.6438599386</v>
      </c>
      <c r="K25" s="85">
        <f t="shared" si="13"/>
        <v>9.1542078381861636</v>
      </c>
      <c r="L25" s="69">
        <f>[1]MercLab!H20</f>
        <v>109390.02822925217</v>
      </c>
      <c r="M25" s="85">
        <f t="shared" si="13"/>
        <v>6.9408241115090714</v>
      </c>
      <c r="N25" s="100">
        <f t="shared" ref="N25:N29" si="14">IF(ISNUMBER(H25/B25*100),H25/B25*100,0)</f>
        <v>52.551356807664753</v>
      </c>
      <c r="O25" s="100">
        <f t="shared" ref="O25:O29" si="15">IF(ISNUMBER(J25/D25*100),J25/D25*100,0)</f>
        <v>78.369752689571371</v>
      </c>
      <c r="P25" s="100">
        <f t="shared" ref="P25:P29" si="16">IF(ISNUMBER(L25/F25*100),L25/F25*100,0)</f>
        <v>31.790389244818503</v>
      </c>
    </row>
    <row r="26" spans="1:16" x14ac:dyDescent="0.2">
      <c r="A26" s="157" t="s">
        <v>45</v>
      </c>
      <c r="B26" s="69">
        <f>[1]MercLab!C21</f>
        <v>3630795.6305116024</v>
      </c>
      <c r="C26" s="85">
        <f t="shared" si="13"/>
        <v>52.914076804512348</v>
      </c>
      <c r="D26" s="69">
        <f>[1]MercLab!D21</f>
        <v>1747173.5758485177</v>
      </c>
      <c r="E26" s="85">
        <f t="shared" si="13"/>
        <v>54.603690386247742</v>
      </c>
      <c r="F26" s="69">
        <f>[1]MercLab!E21</f>
        <v>1883622.0546633468</v>
      </c>
      <c r="G26" s="85">
        <f t="shared" si="13"/>
        <v>51.437726402785053</v>
      </c>
      <c r="H26" s="69">
        <f>[1]MercLab!F21</f>
        <v>2013459.4657925279</v>
      </c>
      <c r="I26" s="85">
        <f t="shared" si="13"/>
        <v>51.040390912382904</v>
      </c>
      <c r="J26" s="69">
        <f>[1]MercLab!G21</f>
        <v>1296360.291587278</v>
      </c>
      <c r="K26" s="85">
        <f t="shared" si="13"/>
        <v>54.726514481153764</v>
      </c>
      <c r="L26" s="69">
        <f>[1]MercLab!H21</f>
        <v>717099.17420547036</v>
      </c>
      <c r="M26" s="85">
        <f t="shared" si="13"/>
        <v>45.500118422472397</v>
      </c>
      <c r="N26" s="100">
        <f t="shared" si="14"/>
        <v>55.455048168294141</v>
      </c>
      <c r="O26" s="100">
        <f t="shared" si="15"/>
        <v>74.197567402981051</v>
      </c>
      <c r="P26" s="100">
        <f t="shared" si="16"/>
        <v>38.070226053582438</v>
      </c>
    </row>
    <row r="27" spans="1:16" x14ac:dyDescent="0.2">
      <c r="A27" s="157" t="s">
        <v>46</v>
      </c>
      <c r="B27" s="69">
        <f>[1]MercLab!C22</f>
        <v>1940153.2057701512</v>
      </c>
      <c r="C27" s="85">
        <f t="shared" si="13"/>
        <v>28.275184336987035</v>
      </c>
      <c r="D27" s="69">
        <f>[1]MercLab!D22</f>
        <v>864647.02122711285</v>
      </c>
      <c r="E27" s="85">
        <f t="shared" si="13"/>
        <v>27.022454376090032</v>
      </c>
      <c r="F27" s="69">
        <f>[1]MercLab!E22</f>
        <v>1075506.1845432457</v>
      </c>
      <c r="G27" s="85">
        <f t="shared" si="13"/>
        <v>29.369794608253386</v>
      </c>
      <c r="H27" s="69">
        <f>[1]MercLab!F22</f>
        <v>1143791.3908248935</v>
      </c>
      <c r="I27" s="85">
        <f t="shared" si="13"/>
        <v>28.994653580940909</v>
      </c>
      <c r="J27" s="69">
        <f>[1]MercLab!G22</f>
        <v>625077.85883388622</v>
      </c>
      <c r="K27" s="85">
        <f t="shared" si="13"/>
        <v>26.387982349749546</v>
      </c>
      <c r="L27" s="69">
        <f>[1]MercLab!H22</f>
        <v>518713.53199100681</v>
      </c>
      <c r="M27" s="85">
        <f t="shared" si="13"/>
        <v>32.912500783562734</v>
      </c>
      <c r="N27" s="100">
        <f t="shared" si="14"/>
        <v>58.953663423237813</v>
      </c>
      <c r="O27" s="100">
        <f t="shared" si="15"/>
        <v>72.292836670711196</v>
      </c>
      <c r="P27" s="100">
        <f t="shared" si="16"/>
        <v>48.229711687924706</v>
      </c>
    </row>
    <row r="28" spans="1:16" x14ac:dyDescent="0.2">
      <c r="A28" s="157" t="s">
        <v>47</v>
      </c>
      <c r="B28" s="69">
        <f>[1]MercLab!C23</f>
        <v>641192.98201177316</v>
      </c>
      <c r="C28" s="85">
        <f t="shared" si="13"/>
        <v>9.344545424580831</v>
      </c>
      <c r="D28" s="69">
        <f>[1]MercLab!D23</f>
        <v>293783.38942778099</v>
      </c>
      <c r="E28" s="85">
        <f t="shared" si="13"/>
        <v>9.1814902987794689</v>
      </c>
      <c r="F28" s="69">
        <f>[1]MercLab!E23</f>
        <v>347409.59258397651</v>
      </c>
      <c r="G28" s="85">
        <f t="shared" si="13"/>
        <v>9.4870197175682591</v>
      </c>
      <c r="H28" s="69">
        <f>[1]MercLab!F23</f>
        <v>442091.82845869078</v>
      </c>
      <c r="I28" s="85">
        <f t="shared" si="13"/>
        <v>11.206850759630248</v>
      </c>
      <c r="J28" s="69">
        <f>[1]MercLab!G23</f>
        <v>216066.56050213607</v>
      </c>
      <c r="K28" s="85">
        <f t="shared" si="13"/>
        <v>9.1213606502364417</v>
      </c>
      <c r="L28" s="69">
        <f>[1]MercLab!H23</f>
        <v>226025.26795655166</v>
      </c>
      <c r="M28" s="85">
        <f t="shared" si="13"/>
        <v>14.341358668957877</v>
      </c>
      <c r="N28" s="100">
        <f t="shared" si="14"/>
        <v>68.948326145368412</v>
      </c>
      <c r="O28" s="100">
        <f t="shared" si="15"/>
        <v>73.546214073907137</v>
      </c>
      <c r="P28" s="100">
        <f t="shared" si="16"/>
        <v>65.060168970986723</v>
      </c>
    </row>
    <row r="29" spans="1:16" x14ac:dyDescent="0.2">
      <c r="A29" s="155" t="s">
        <v>63</v>
      </c>
      <c r="B29" s="69">
        <f>[1]MercLab!C24</f>
        <v>28747.980338340811</v>
      </c>
      <c r="C29" s="85">
        <f t="shared" si="13"/>
        <v>0.41896404931588876</v>
      </c>
      <c r="D29" s="69">
        <f>[1]MercLab!D24</f>
        <v>17437.042439024808</v>
      </c>
      <c r="E29" s="85">
        <f t="shared" si="13"/>
        <v>0.54495264795312093</v>
      </c>
      <c r="F29" s="69">
        <f>[1]MercLab!E24</f>
        <v>11310.93789931599</v>
      </c>
      <c r="G29" s="85">
        <f t="shared" si="13"/>
        <v>0.30887774306077181</v>
      </c>
      <c r="H29" s="69">
        <f>[1]MercLab!F24</f>
        <v>19258.154085101851</v>
      </c>
      <c r="I29" s="85">
        <f t="shared" si="13"/>
        <v>0.48818649168464923</v>
      </c>
      <c r="J29" s="69">
        <f>[1]MercLab!G24</f>
        <v>14448.117297460505</v>
      </c>
      <c r="K29" s="85">
        <f t="shared" si="13"/>
        <v>0.60993468068722212</v>
      </c>
      <c r="L29" s="69">
        <f>[1]MercLab!H24</f>
        <v>4810.0367876413438</v>
      </c>
      <c r="M29" s="85">
        <f t="shared" si="13"/>
        <v>0.30519801350575909</v>
      </c>
      <c r="N29" s="100">
        <f t="shared" si="14"/>
        <v>66.98958973273507</v>
      </c>
      <c r="O29" s="100">
        <f t="shared" si="15"/>
        <v>82.858760870622376</v>
      </c>
      <c r="P29" s="100">
        <f t="shared" si="16"/>
        <v>42.525534402697254</v>
      </c>
    </row>
    <row r="30" spans="1:16" x14ac:dyDescent="0.2">
      <c r="A30" s="157"/>
      <c r="B30" s="99"/>
      <c r="C30" s="85"/>
      <c r="D30" s="99"/>
      <c r="E30" s="85"/>
      <c r="F30" s="99"/>
      <c r="G30" s="85"/>
      <c r="H30" s="99"/>
      <c r="I30" s="85"/>
      <c r="J30" s="99"/>
      <c r="K30" s="85"/>
      <c r="L30" s="99"/>
      <c r="M30" s="85"/>
      <c r="N30" s="116"/>
      <c r="O30" s="116"/>
      <c r="P30" s="116"/>
    </row>
    <row r="31" spans="1:16" x14ac:dyDescent="0.2">
      <c r="A31" s="153" t="s">
        <v>33</v>
      </c>
      <c r="B31" s="200"/>
      <c r="C31" s="24"/>
      <c r="D31" s="200"/>
      <c r="E31" s="24"/>
      <c r="F31" s="200"/>
      <c r="G31" s="24"/>
      <c r="H31" s="200"/>
      <c r="I31" s="24"/>
      <c r="J31" s="200"/>
      <c r="K31" s="24"/>
      <c r="L31" s="200"/>
      <c r="M31" s="24"/>
      <c r="N31" s="24"/>
      <c r="O31" s="24"/>
      <c r="P31" s="24"/>
    </row>
    <row r="32" spans="1:16" x14ac:dyDescent="0.2">
      <c r="A32" s="157" t="s">
        <v>48</v>
      </c>
      <c r="B32" s="69">
        <f>[1]MercLab!C26</f>
        <v>361239.04946613265</v>
      </c>
      <c r="C32" s="85">
        <f t="shared" ref="C32:M44" si="17">IF(ISNUMBER(B32/B$7*100),B32/B$7*100,0)</f>
        <v>5.264584612697301</v>
      </c>
      <c r="D32" s="69">
        <f>[1]MercLab!D26</f>
        <v>180785.53637881475</v>
      </c>
      <c r="E32" s="85">
        <f t="shared" si="17"/>
        <v>5.6500153111269382</v>
      </c>
      <c r="F32" s="69">
        <f>[1]MercLab!E26</f>
        <v>180453.51308732352</v>
      </c>
      <c r="G32" s="85">
        <f t="shared" si="17"/>
        <v>4.9278030120889094</v>
      </c>
      <c r="H32" s="69">
        <f>[1]MercLab!F26</f>
        <v>21574.07497623167</v>
      </c>
      <c r="I32" s="85">
        <f t="shared" si="17"/>
        <v>0.54689415857025636</v>
      </c>
      <c r="J32" s="69">
        <f>[1]MercLab!G26</f>
        <v>14566.215654658165</v>
      </c>
      <c r="K32" s="85">
        <f t="shared" si="17"/>
        <v>0.61492026339699857</v>
      </c>
      <c r="L32" s="69">
        <f>[1]MercLab!H26</f>
        <v>7007.8593215735036</v>
      </c>
      <c r="M32" s="85">
        <f t="shared" si="17"/>
        <v>0.44465039214821217</v>
      </c>
      <c r="N32" s="100">
        <f t="shared" ref="N32:N44" si="18">IF(ISNUMBER(H32/B32*100),H32/B32*100,0)</f>
        <v>5.9722433131510915</v>
      </c>
      <c r="O32" s="100">
        <f t="shared" ref="O32:O44" si="19">IF(ISNUMBER(J32/D32*100),J32/D32*100,0)</f>
        <v>8.0571797647220951</v>
      </c>
      <c r="P32" s="100">
        <f t="shared" ref="P32:P44" si="20">IF(ISNUMBER(L32/F32*100),L32/F32*100,0)</f>
        <v>3.8834707075956572</v>
      </c>
    </row>
    <row r="33" spans="1:16" x14ac:dyDescent="0.2">
      <c r="A33" s="157" t="s">
        <v>49</v>
      </c>
      <c r="B33" s="69">
        <f>[1]MercLab!C27</f>
        <v>551042.72960786929</v>
      </c>
      <c r="C33" s="85">
        <f t="shared" si="17"/>
        <v>8.0307239195752764</v>
      </c>
      <c r="D33" s="69">
        <f>[1]MercLab!D27</f>
        <v>274820.6041013223</v>
      </c>
      <c r="E33" s="85">
        <f t="shared" si="17"/>
        <v>8.5888542418130225</v>
      </c>
      <c r="F33" s="69">
        <f>[1]MercLab!E27</f>
        <v>276222.12550655467</v>
      </c>
      <c r="G33" s="85">
        <f t="shared" si="17"/>
        <v>7.5430408573875525</v>
      </c>
      <c r="H33" s="69">
        <f>[1]MercLab!F27</f>
        <v>116989.32113468977</v>
      </c>
      <c r="I33" s="85">
        <f t="shared" si="17"/>
        <v>2.965632427538599</v>
      </c>
      <c r="J33" s="69">
        <f>[1]MercLab!G27</f>
        <v>84984.698998562089</v>
      </c>
      <c r="K33" s="85">
        <f t="shared" si="17"/>
        <v>3.5876726482625201</v>
      </c>
      <c r="L33" s="69">
        <f>[1]MercLab!H27</f>
        <v>32004.622136127335</v>
      </c>
      <c r="M33" s="85">
        <f t="shared" si="17"/>
        <v>2.0307011214644439</v>
      </c>
      <c r="N33" s="100">
        <f t="shared" si="18"/>
        <v>21.230535283160567</v>
      </c>
      <c r="O33" s="100">
        <f t="shared" si="19"/>
        <v>30.923699944720845</v>
      </c>
      <c r="P33" s="100">
        <f t="shared" si="20"/>
        <v>11.586552698280455</v>
      </c>
    </row>
    <row r="34" spans="1:16" x14ac:dyDescent="0.2">
      <c r="A34" s="157" t="s">
        <v>50</v>
      </c>
      <c r="B34" s="69">
        <f>[1]MercLab!C28</f>
        <v>854710.88520852162</v>
      </c>
      <c r="C34" s="85">
        <f t="shared" si="17"/>
        <v>12.456288380848299</v>
      </c>
      <c r="D34" s="69">
        <f>[1]MercLab!D28</f>
        <v>427581.81114788714</v>
      </c>
      <c r="E34" s="85">
        <f t="shared" si="17"/>
        <v>13.363036823271269</v>
      </c>
      <c r="F34" s="69">
        <f>[1]MercLab!E28</f>
        <v>427129.07406058448</v>
      </c>
      <c r="G34" s="85">
        <f t="shared" si="17"/>
        <v>11.663989809319778</v>
      </c>
      <c r="H34" s="69">
        <f>[1]MercLab!F28</f>
        <v>365473.58810286375</v>
      </c>
      <c r="I34" s="85">
        <f t="shared" si="17"/>
        <v>9.2646090581112936</v>
      </c>
      <c r="J34" s="69">
        <f>[1]MercLab!G28</f>
        <v>250699.22500669828</v>
      </c>
      <c r="K34" s="85">
        <f t="shared" si="17"/>
        <v>10.583396341879855</v>
      </c>
      <c r="L34" s="69">
        <f>[1]MercLab!H28</f>
        <v>114774.36309617123</v>
      </c>
      <c r="M34" s="85">
        <f t="shared" si="17"/>
        <v>7.2824614789520128</v>
      </c>
      <c r="N34" s="100">
        <f t="shared" si="18"/>
        <v>42.759907990840681</v>
      </c>
      <c r="O34" s="100">
        <f t="shared" si="19"/>
        <v>58.631873122402133</v>
      </c>
      <c r="P34" s="100">
        <f t="shared" si="20"/>
        <v>26.871119309450592</v>
      </c>
    </row>
    <row r="35" spans="1:16" x14ac:dyDescent="0.2">
      <c r="A35" s="157" t="s">
        <v>51</v>
      </c>
      <c r="B35" s="69">
        <f>[1]MercLab!C29</f>
        <v>1056687.6571739905</v>
      </c>
      <c r="C35" s="85">
        <f t="shared" si="17"/>
        <v>15.399834510158355</v>
      </c>
      <c r="D35" s="69">
        <f>[1]MercLab!D29</f>
        <v>502245.63639639993</v>
      </c>
      <c r="E35" s="85">
        <f t="shared" si="17"/>
        <v>15.696474355339449</v>
      </c>
      <c r="F35" s="69">
        <f>[1]MercLab!E29</f>
        <v>554442.02077752736</v>
      </c>
      <c r="G35" s="85">
        <f t="shared" si="17"/>
        <v>15.140636573221089</v>
      </c>
      <c r="H35" s="69">
        <f>[1]MercLab!F29</f>
        <v>695358.39565934474</v>
      </c>
      <c r="I35" s="85">
        <f t="shared" si="17"/>
        <v>17.627056785417054</v>
      </c>
      <c r="J35" s="69">
        <f>[1]MercLab!G29</f>
        <v>416503.90417527664</v>
      </c>
      <c r="K35" s="85">
        <f t="shared" si="17"/>
        <v>17.582925897395675</v>
      </c>
      <c r="L35" s="69">
        <f>[1]MercLab!H29</f>
        <v>278854.49148404453</v>
      </c>
      <c r="M35" s="85">
        <f t="shared" si="17"/>
        <v>17.693385854502296</v>
      </c>
      <c r="N35" s="100">
        <f t="shared" si="18"/>
        <v>65.805481017826395</v>
      </c>
      <c r="O35" s="100">
        <f t="shared" si="19"/>
        <v>82.92832709581748</v>
      </c>
      <c r="P35" s="100">
        <f t="shared" si="20"/>
        <v>50.294617116680683</v>
      </c>
    </row>
    <row r="36" spans="1:16" x14ac:dyDescent="0.2">
      <c r="A36" s="157" t="s">
        <v>52</v>
      </c>
      <c r="B36" s="69">
        <f>[1]MercLab!C30</f>
        <v>659343.82025898166</v>
      </c>
      <c r="C36" s="85">
        <f t="shared" si="17"/>
        <v>9.6090700486075882</v>
      </c>
      <c r="D36" s="69">
        <f>[1]MercLab!D30</f>
        <v>296565.68969964638</v>
      </c>
      <c r="E36" s="85">
        <f t="shared" si="17"/>
        <v>9.268444374039408</v>
      </c>
      <c r="F36" s="69">
        <f>[1]MercLab!E30</f>
        <v>362778.13055931852</v>
      </c>
      <c r="G36" s="85">
        <f t="shared" si="17"/>
        <v>9.90670191954149</v>
      </c>
      <c r="H36" s="69">
        <f>[1]MercLab!F30</f>
        <v>479844.958176327</v>
      </c>
      <c r="I36" s="85">
        <f t="shared" si="17"/>
        <v>12.163877474938658</v>
      </c>
      <c r="J36" s="69">
        <f>[1]MercLab!G30</f>
        <v>276209.0997625133</v>
      </c>
      <c r="K36" s="85">
        <f t="shared" si="17"/>
        <v>11.660308786125714</v>
      </c>
      <c r="L36" s="69">
        <f>[1]MercLab!H30</f>
        <v>203635.85841382013</v>
      </c>
      <c r="M36" s="85">
        <f t="shared" si="17"/>
        <v>12.920745144012406</v>
      </c>
      <c r="N36" s="100">
        <f t="shared" si="18"/>
        <v>72.776136430284595</v>
      </c>
      <c r="O36" s="100">
        <f t="shared" si="19"/>
        <v>93.135891762209695</v>
      </c>
      <c r="P36" s="100">
        <f t="shared" si="20"/>
        <v>56.132341301792785</v>
      </c>
    </row>
    <row r="37" spans="1:16" x14ac:dyDescent="0.2">
      <c r="A37" s="157" t="s">
        <v>53</v>
      </c>
      <c r="B37" s="69">
        <f>[1]MercLab!C31</f>
        <v>579893.69084992132</v>
      </c>
      <c r="C37" s="85">
        <f t="shared" si="17"/>
        <v>8.4511887802842889</v>
      </c>
      <c r="D37" s="69">
        <f>[1]MercLab!D31</f>
        <v>262709.25398331642</v>
      </c>
      <c r="E37" s="85">
        <f t="shared" si="17"/>
        <v>8.2103432448836742</v>
      </c>
      <c r="F37" s="69">
        <f>[1]MercLab!E31</f>
        <v>317184.43686660455</v>
      </c>
      <c r="G37" s="85">
        <f t="shared" si="17"/>
        <v>8.6616347702946292</v>
      </c>
      <c r="H37" s="69">
        <f>[1]MercLab!F31</f>
        <v>435961.70141998207</v>
      </c>
      <c r="I37" s="85">
        <f t="shared" si="17"/>
        <v>11.051454494786592</v>
      </c>
      <c r="J37" s="69">
        <f>[1]MercLab!G31</f>
        <v>249096.91597656018</v>
      </c>
      <c r="K37" s="85">
        <f t="shared" si="17"/>
        <v>10.515754044510681</v>
      </c>
      <c r="L37" s="69">
        <f>[1]MercLab!H31</f>
        <v>186864.78544342951</v>
      </c>
      <c r="M37" s="85">
        <f t="shared" si="17"/>
        <v>11.856616452091682</v>
      </c>
      <c r="N37" s="100">
        <f t="shared" si="18"/>
        <v>75.179590379922004</v>
      </c>
      <c r="O37" s="100">
        <f t="shared" si="19"/>
        <v>94.818477917941664</v>
      </c>
      <c r="P37" s="100">
        <f t="shared" si="20"/>
        <v>58.913604743481649</v>
      </c>
    </row>
    <row r="38" spans="1:16" x14ac:dyDescent="0.2">
      <c r="A38" s="157" t="s">
        <v>54</v>
      </c>
      <c r="B38" s="69">
        <f>[1]MercLab!C32</f>
        <v>500553.56545983761</v>
      </c>
      <c r="C38" s="85">
        <f t="shared" si="17"/>
        <v>7.2949106760333544</v>
      </c>
      <c r="D38" s="69">
        <f>[1]MercLab!D32</f>
        <v>217266.39722057007</v>
      </c>
      <c r="E38" s="85">
        <f t="shared" si="17"/>
        <v>6.7901365091364614</v>
      </c>
      <c r="F38" s="69">
        <f>[1]MercLab!E32</f>
        <v>283287.16823927819</v>
      </c>
      <c r="G38" s="85">
        <f t="shared" si="17"/>
        <v>7.7359722016612675</v>
      </c>
      <c r="H38" s="69">
        <f>[1]MercLab!F32</f>
        <v>387637.19659462967</v>
      </c>
      <c r="I38" s="85">
        <f t="shared" si="17"/>
        <v>9.8264476551468043</v>
      </c>
      <c r="J38" s="69">
        <f>[1]MercLab!G32</f>
        <v>210668.72359554368</v>
      </c>
      <c r="K38" s="85">
        <f t="shared" si="17"/>
        <v>8.8934881972212079</v>
      </c>
      <c r="L38" s="69">
        <f>[1]MercLab!H32</f>
        <v>176968.47299909283</v>
      </c>
      <c r="M38" s="85">
        <f t="shared" si="17"/>
        <v>11.228693001110148</v>
      </c>
      <c r="N38" s="100">
        <f t="shared" si="18"/>
        <v>77.441701217036311</v>
      </c>
      <c r="O38" s="100">
        <f t="shared" si="19"/>
        <v>96.963325341871254</v>
      </c>
      <c r="P38" s="100">
        <f t="shared" si="20"/>
        <v>62.469639588340478</v>
      </c>
    </row>
    <row r="39" spans="1:16" x14ac:dyDescent="0.2">
      <c r="A39" s="157" t="s">
        <v>55</v>
      </c>
      <c r="B39" s="69">
        <f>[1]MercLab!C33</f>
        <v>453693.06250337139</v>
      </c>
      <c r="C39" s="85">
        <f t="shared" si="17"/>
        <v>6.6119804026521622</v>
      </c>
      <c r="D39" s="69">
        <f>[1]MercLab!D33</f>
        <v>195535.30189434128</v>
      </c>
      <c r="E39" s="85">
        <f t="shared" si="17"/>
        <v>6.1109836090754825</v>
      </c>
      <c r="F39" s="69">
        <f>[1]MercLab!E33</f>
        <v>258157.7606090398</v>
      </c>
      <c r="G39" s="85">
        <f t="shared" si="17"/>
        <v>7.0497413353640042</v>
      </c>
      <c r="H39" s="69">
        <f>[1]MercLab!F33</f>
        <v>344212.47538712283</v>
      </c>
      <c r="I39" s="85">
        <f t="shared" si="17"/>
        <v>8.7256483674790086</v>
      </c>
      <c r="J39" s="69">
        <f>[1]MercLab!G33</f>
        <v>188403.30165284415</v>
      </c>
      <c r="K39" s="85">
        <f t="shared" si="17"/>
        <v>7.9535419922320161</v>
      </c>
      <c r="L39" s="69">
        <f>[1]MercLab!H33</f>
        <v>155809.17373428354</v>
      </c>
      <c r="M39" s="85">
        <f t="shared" si="17"/>
        <v>9.8861302748985871</v>
      </c>
      <c r="N39" s="100">
        <f t="shared" si="18"/>
        <v>75.869018910679287</v>
      </c>
      <c r="O39" s="100">
        <f t="shared" si="19"/>
        <v>96.352576658842423</v>
      </c>
      <c r="P39" s="100">
        <f t="shared" si="20"/>
        <v>60.354247482896561</v>
      </c>
    </row>
    <row r="40" spans="1:16" x14ac:dyDescent="0.2">
      <c r="A40" s="157" t="s">
        <v>56</v>
      </c>
      <c r="B40" s="69">
        <f>[1]MercLab!C34</f>
        <v>385071.56683897984</v>
      </c>
      <c r="C40" s="85">
        <f t="shared" si="17"/>
        <v>5.6119122463746658</v>
      </c>
      <c r="D40" s="69">
        <f>[1]MercLab!D34</f>
        <v>174817.68664189335</v>
      </c>
      <c r="E40" s="85">
        <f t="shared" si="17"/>
        <v>5.463504580990552</v>
      </c>
      <c r="F40" s="69">
        <f>[1]MercLab!E34</f>
        <v>210253.88019709234</v>
      </c>
      <c r="G40" s="85">
        <f t="shared" si="17"/>
        <v>5.7415878827320839</v>
      </c>
      <c r="H40" s="69">
        <f>[1]MercLab!F34</f>
        <v>288855.21730074316</v>
      </c>
      <c r="I40" s="85">
        <f t="shared" si="17"/>
        <v>7.3223640498310507</v>
      </c>
      <c r="J40" s="69">
        <f>[1]MercLab!G34</f>
        <v>166597.81305032733</v>
      </c>
      <c r="K40" s="85">
        <f t="shared" si="17"/>
        <v>7.0330121090518301</v>
      </c>
      <c r="L40" s="69">
        <f>[1]MercLab!H34</f>
        <v>122257.40425041717</v>
      </c>
      <c r="M40" s="85">
        <f t="shared" si="17"/>
        <v>7.7572622748888751</v>
      </c>
      <c r="N40" s="100">
        <f t="shared" si="18"/>
        <v>75.013385088889166</v>
      </c>
      <c r="O40" s="100">
        <f t="shared" si="19"/>
        <v>95.29803090896398</v>
      </c>
      <c r="P40" s="100">
        <f t="shared" si="20"/>
        <v>58.14751391784678</v>
      </c>
    </row>
    <row r="41" spans="1:16" x14ac:dyDescent="0.2">
      <c r="A41" s="157" t="s">
        <v>57</v>
      </c>
      <c r="B41" s="69">
        <f>[1]MercLab!C35</f>
        <v>348575.79348960455</v>
      </c>
      <c r="C41" s="85">
        <f t="shared" si="17"/>
        <v>5.0800342916309535</v>
      </c>
      <c r="D41" s="69">
        <f>[1]MercLab!D35</f>
        <v>156143.44819471854</v>
      </c>
      <c r="E41" s="85">
        <f t="shared" si="17"/>
        <v>4.8798863598454174</v>
      </c>
      <c r="F41" s="69">
        <f>[1]MercLab!E35</f>
        <v>192432.34529489043</v>
      </c>
      <c r="G41" s="85">
        <f t="shared" si="17"/>
        <v>5.2549195332573877</v>
      </c>
      <c r="H41" s="69">
        <f>[1]MercLab!F35</f>
        <v>245490.22062934909</v>
      </c>
      <c r="I41" s="85">
        <f t="shared" si="17"/>
        <v>6.2230787552294426</v>
      </c>
      <c r="J41" s="69">
        <f>[1]MercLab!G35</f>
        <v>144050.14955678044</v>
      </c>
      <c r="K41" s="85">
        <f t="shared" si="17"/>
        <v>6.0811509322605319</v>
      </c>
      <c r="L41" s="69">
        <f>[1]MercLab!H35</f>
        <v>101440.07107256909</v>
      </c>
      <c r="M41" s="85">
        <f t="shared" si="17"/>
        <v>6.4363973807386108</v>
      </c>
      <c r="N41" s="100">
        <f t="shared" si="18"/>
        <v>70.426640407739697</v>
      </c>
      <c r="O41" s="100">
        <f t="shared" si="19"/>
        <v>92.255007316825001</v>
      </c>
      <c r="P41" s="100">
        <f t="shared" si="20"/>
        <v>52.714667545686552</v>
      </c>
    </row>
    <row r="42" spans="1:16" x14ac:dyDescent="0.2">
      <c r="A42" s="157" t="s">
        <v>58</v>
      </c>
      <c r="B42" s="69">
        <f>[1]MercLab!C36</f>
        <v>294528.86280813848</v>
      </c>
      <c r="C42" s="85">
        <f t="shared" si="17"/>
        <v>4.2923712744414457</v>
      </c>
      <c r="D42" s="69">
        <f>[1]MercLab!D36</f>
        <v>135703.76531613045</v>
      </c>
      <c r="E42" s="85">
        <f t="shared" si="17"/>
        <v>4.2410934368506394</v>
      </c>
      <c r="F42" s="69">
        <f>[1]MercLab!E36</f>
        <v>158825.09749201013</v>
      </c>
      <c r="G42" s="85">
        <f t="shared" si="17"/>
        <v>4.3371768187062374</v>
      </c>
      <c r="H42" s="69">
        <f>[1]MercLab!F36</f>
        <v>196056.46509539741</v>
      </c>
      <c r="I42" s="85">
        <f t="shared" si="17"/>
        <v>4.969952854466932</v>
      </c>
      <c r="J42" s="69">
        <f>[1]MercLab!G36</f>
        <v>122298.04189176895</v>
      </c>
      <c r="K42" s="85">
        <f t="shared" si="17"/>
        <v>5.1628745527308046</v>
      </c>
      <c r="L42" s="69">
        <f>[1]MercLab!H36</f>
        <v>73758.423203629049</v>
      </c>
      <c r="M42" s="85">
        <f t="shared" si="17"/>
        <v>4.6799900364386113</v>
      </c>
      <c r="N42" s="100">
        <f t="shared" si="18"/>
        <v>66.566129793232591</v>
      </c>
      <c r="O42" s="100">
        <f t="shared" si="19"/>
        <v>90.121332747745043</v>
      </c>
      <c r="P42" s="100">
        <f t="shared" si="20"/>
        <v>46.44003017680474</v>
      </c>
    </row>
    <row r="43" spans="1:16" x14ac:dyDescent="0.2">
      <c r="A43" s="157" t="s">
        <v>59</v>
      </c>
      <c r="B43" s="69">
        <f>[1]MercLab!C37</f>
        <v>244807.77515374089</v>
      </c>
      <c r="C43" s="85">
        <f t="shared" si="17"/>
        <v>3.5677517368284275</v>
      </c>
      <c r="D43" s="69">
        <f>[1]MercLab!D37</f>
        <v>119521.91624801356</v>
      </c>
      <c r="E43" s="85">
        <f t="shared" si="17"/>
        <v>3.7353688261957818</v>
      </c>
      <c r="F43" s="69">
        <f>[1]MercLab!E37</f>
        <v>125285.85890572835</v>
      </c>
      <c r="G43" s="85">
        <f t="shared" si="17"/>
        <v>3.4212912917302698</v>
      </c>
      <c r="H43" s="69">
        <f>[1]MercLab!F37</f>
        <v>151255.68405619619</v>
      </c>
      <c r="I43" s="85">
        <f t="shared" si="17"/>
        <v>3.8342710012835388</v>
      </c>
      <c r="J43" s="69">
        <f>[1]MercLab!G37</f>
        <v>101800.77365993537</v>
      </c>
      <c r="K43" s="85">
        <f t="shared" si="17"/>
        <v>4.2975718633526405</v>
      </c>
      <c r="L43" s="69">
        <f>[1]MercLab!H37</f>
        <v>49454.910396261155</v>
      </c>
      <c r="M43" s="85">
        <f t="shared" si="17"/>
        <v>3.137926190050099</v>
      </c>
      <c r="N43" s="100">
        <f t="shared" si="18"/>
        <v>61.785490252998144</v>
      </c>
      <c r="O43" s="100">
        <f t="shared" si="19"/>
        <v>85.173311184782222</v>
      </c>
      <c r="P43" s="100">
        <f t="shared" si="20"/>
        <v>39.473657145515219</v>
      </c>
    </row>
    <row r="44" spans="1:16" x14ac:dyDescent="0.2">
      <c r="A44" s="155" t="s">
        <v>100</v>
      </c>
      <c r="B44" s="69">
        <f>[1]MercLab!C38</f>
        <v>571533.44092556532</v>
      </c>
      <c r="C44" s="85">
        <f t="shared" si="17"/>
        <v>8.3293491198845775</v>
      </c>
      <c r="D44" s="69">
        <f>[1]MercLab!D38</f>
        <v>256038.28841056459</v>
      </c>
      <c r="E44" s="85">
        <f t="shared" si="17"/>
        <v>8.0018583274449711</v>
      </c>
      <c r="F44" s="69">
        <f>[1]MercLab!E38</f>
        <v>315495.15251500084</v>
      </c>
      <c r="G44" s="85">
        <f t="shared" si="17"/>
        <v>8.6155039947076819</v>
      </c>
      <c r="H44" s="69">
        <f>[1]MercLab!F38</f>
        <v>205507.41121834438</v>
      </c>
      <c r="I44" s="85">
        <f t="shared" si="17"/>
        <v>5.2095305528524367</v>
      </c>
      <c r="J44" s="69">
        <f>[1]MercLab!G38</f>
        <v>135914.20104907846</v>
      </c>
      <c r="K44" s="85">
        <f t="shared" si="17"/>
        <v>5.7376876939045491</v>
      </c>
      <c r="L44" s="69">
        <f>[1]MercLab!H38</f>
        <v>69593.210169266778</v>
      </c>
      <c r="M44" s="85">
        <f t="shared" si="17"/>
        <v>4.4157062481769804</v>
      </c>
      <c r="N44" s="100">
        <f t="shared" si="18"/>
        <v>35.957198039984682</v>
      </c>
      <c r="O44" s="100">
        <f t="shared" si="19"/>
        <v>53.083545391904906</v>
      </c>
      <c r="P44" s="100">
        <f t="shared" si="20"/>
        <v>22.058408699625847</v>
      </c>
    </row>
    <row r="45" spans="1:16" x14ac:dyDescent="0.2">
      <c r="A45" s="149"/>
      <c r="B45" s="150"/>
      <c r="C45" s="151"/>
      <c r="D45" s="150"/>
      <c r="E45" s="151"/>
      <c r="F45" s="150"/>
      <c r="G45" s="151"/>
      <c r="H45" s="150"/>
      <c r="I45" s="151"/>
      <c r="J45" s="150"/>
      <c r="K45" s="151"/>
      <c r="L45" s="150"/>
      <c r="M45" s="151"/>
      <c r="N45" s="150"/>
      <c r="O45" s="152"/>
      <c r="P45" s="152"/>
    </row>
    <row r="46" spans="1:16" x14ac:dyDescent="0.2">
      <c r="A46" s="2" t="str">
        <f>[2]Resumen!A49</f>
        <v>Fuente: Instituto Nacional de Estadística (INE). LIV Encuesta Permanente de Hogares de Propósitos Múltiples, Junio 2016.</v>
      </c>
      <c r="O46" s="70"/>
      <c r="P46" s="70"/>
    </row>
    <row r="47" spans="1:16" x14ac:dyDescent="0.2">
      <c r="A47" s="2" t="s">
        <v>94</v>
      </c>
    </row>
    <row r="48" spans="1:16" x14ac:dyDescent="0.2">
      <c r="A48" s="2" t="s">
        <v>95</v>
      </c>
    </row>
    <row r="49" spans="1:7" x14ac:dyDescent="0.2">
      <c r="A49" s="2"/>
    </row>
    <row r="50" spans="1:7" x14ac:dyDescent="0.2">
      <c r="A50" s="2"/>
      <c r="B50" s="86"/>
    </row>
    <row r="51" spans="1:7" x14ac:dyDescent="0.2">
      <c r="A51" s="2"/>
      <c r="G51" s="87"/>
    </row>
    <row r="52" spans="1:7" x14ac:dyDescent="0.2">
      <c r="A52" s="2"/>
    </row>
  </sheetData>
  <mergeCells count="6">
    <mergeCell ref="A4:A5"/>
    <mergeCell ref="B4:G4"/>
    <mergeCell ref="H4:M4"/>
    <mergeCell ref="N4:P4"/>
    <mergeCell ref="A1:P1"/>
    <mergeCell ref="A2:P2"/>
  </mergeCells>
  <phoneticPr fontId="0" type="noConversion"/>
  <printOptions horizontalCentered="1"/>
  <pageMargins left="1.1705511811023621" right="0.31496062992125984" top="0.55118110236220474" bottom="0.39370078740157483" header="0.19685039370078741" footer="0.19685039370078741"/>
  <pageSetup paperSize="9" scale="95" firstPageNumber="13" orientation="landscape" useFirstPageNumber="1" r:id="rId1"/>
  <headerFooter alignWithMargins="0">
    <oddFooter>&amp;L&amp;Z&amp;F+&amp;F+&amp;A&amp;C&amp;P&amp;R&amp;D+&amp;T</oddFooter>
  </headerFooter>
  <ignoredErrors>
    <ignoredError sqref="C10:P4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S57"/>
  <sheetViews>
    <sheetView topLeftCell="A19" workbookViewId="0">
      <selection activeCell="B7" sqref="B7"/>
    </sheetView>
  </sheetViews>
  <sheetFormatPr baseColWidth="10" defaultRowHeight="11.25" x14ac:dyDescent="0.2"/>
  <cols>
    <col min="1" max="1" width="28.6640625" customWidth="1"/>
    <col min="2" max="2" width="11.6640625" customWidth="1"/>
    <col min="3" max="3" width="7" style="19" customWidth="1"/>
    <col min="4" max="4" width="6.5" bestFit="1" customWidth="1"/>
    <col min="5" max="5" width="11.6640625" customWidth="1"/>
    <col min="6" max="6" width="7.33203125" style="19" customWidth="1"/>
    <col min="7" max="7" width="6.5" bestFit="1" customWidth="1"/>
    <col min="8" max="8" width="11" bestFit="1" customWidth="1"/>
    <col min="9" max="9" width="6.83203125" style="19" customWidth="1"/>
    <col min="10" max="10" width="6.5" bestFit="1" customWidth="1"/>
    <col min="11" max="11" width="11" bestFit="1" customWidth="1"/>
    <col min="12" max="12" width="8.83203125" style="19" bestFit="1" customWidth="1"/>
    <col min="13" max="13" width="6.5" bestFit="1" customWidth="1"/>
    <col min="14" max="14" width="9.83203125" bestFit="1" customWidth="1"/>
    <col min="15" max="15" width="7.33203125" style="19" customWidth="1"/>
    <col min="16" max="16" width="6.1640625" customWidth="1"/>
    <col min="17" max="17" width="7.1640625" bestFit="1" customWidth="1"/>
    <col min="18" max="18" width="6.6640625" bestFit="1" customWidth="1"/>
  </cols>
  <sheetData>
    <row r="1" spans="1:19" x14ac:dyDescent="0.2">
      <c r="A1" s="223" t="s">
        <v>121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2" spans="1:19" x14ac:dyDescent="0.2">
      <c r="A2" s="223" t="s">
        <v>77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19" ht="13.5" customHeight="1" x14ac:dyDescent="0.2">
      <c r="A3" s="224" t="s">
        <v>38</v>
      </c>
      <c r="B3" s="227" t="s">
        <v>26</v>
      </c>
      <c r="C3" s="228"/>
      <c r="D3" s="228"/>
      <c r="E3" s="230" t="s">
        <v>24</v>
      </c>
      <c r="F3" s="228"/>
      <c r="G3" s="228"/>
      <c r="H3" s="231" t="s">
        <v>39</v>
      </c>
      <c r="I3" s="231"/>
      <c r="J3" s="231"/>
      <c r="K3" s="231"/>
      <c r="L3" s="231"/>
      <c r="M3" s="231"/>
      <c r="N3" s="231"/>
      <c r="O3" s="231"/>
      <c r="P3" s="231"/>
      <c r="Q3" s="224" t="s">
        <v>27</v>
      </c>
      <c r="R3" s="224" t="s">
        <v>28</v>
      </c>
    </row>
    <row r="4" spans="1:19" ht="15.75" customHeight="1" x14ac:dyDescent="0.35">
      <c r="A4" s="225"/>
      <c r="B4" s="229"/>
      <c r="C4" s="229"/>
      <c r="D4" s="229"/>
      <c r="E4" s="229"/>
      <c r="F4" s="229"/>
      <c r="G4" s="229"/>
      <c r="H4" s="227" t="s">
        <v>0</v>
      </c>
      <c r="I4" s="227"/>
      <c r="J4" s="227"/>
      <c r="K4" s="227" t="s">
        <v>29</v>
      </c>
      <c r="L4" s="227"/>
      <c r="M4" s="227"/>
      <c r="N4" s="227" t="s">
        <v>30</v>
      </c>
      <c r="O4" s="227"/>
      <c r="P4" s="227"/>
      <c r="Q4" s="225"/>
      <c r="R4" s="225"/>
    </row>
    <row r="5" spans="1:19" x14ac:dyDescent="0.2">
      <c r="A5" s="226"/>
      <c r="B5" s="158" t="s">
        <v>6</v>
      </c>
      <c r="C5" s="159" t="s">
        <v>91</v>
      </c>
      <c r="D5" s="158" t="s">
        <v>31</v>
      </c>
      <c r="E5" s="158" t="s">
        <v>6</v>
      </c>
      <c r="F5" s="159" t="s">
        <v>91</v>
      </c>
      <c r="G5" s="158" t="s">
        <v>31</v>
      </c>
      <c r="H5" s="158" t="s">
        <v>6</v>
      </c>
      <c r="I5" s="159" t="s">
        <v>91</v>
      </c>
      <c r="J5" s="158" t="s">
        <v>31</v>
      </c>
      <c r="K5" s="158" t="s">
        <v>6</v>
      </c>
      <c r="L5" s="159" t="s">
        <v>91</v>
      </c>
      <c r="M5" s="158" t="s">
        <v>31</v>
      </c>
      <c r="N5" s="158" t="s">
        <v>6</v>
      </c>
      <c r="O5" s="159" t="s">
        <v>91</v>
      </c>
      <c r="P5" s="158" t="s">
        <v>31</v>
      </c>
      <c r="Q5" s="226"/>
      <c r="R5" s="226"/>
    </row>
    <row r="6" spans="1:19" x14ac:dyDescent="0.2">
      <c r="A6" s="11"/>
      <c r="B6" s="1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2" customHeight="1" x14ac:dyDescent="0.2">
      <c r="A7" s="169" t="s">
        <v>75</v>
      </c>
      <c r="B7" s="90">
        <f>[1]MercLab!C48</f>
        <v>8714641.4927459508</v>
      </c>
      <c r="C7" s="89">
        <f>SUM(C10,C14)</f>
        <v>100.00000000000821</v>
      </c>
      <c r="D7" s="89">
        <f>[1]MercLab!D48</f>
        <v>6.8932575083112235</v>
      </c>
      <c r="E7" s="90">
        <f>[1]MercLab!E48</f>
        <v>6861681.8997435095</v>
      </c>
      <c r="F7" s="89">
        <f>SUM(F10,F14)</f>
        <v>100.00000000000871</v>
      </c>
      <c r="G7" s="89">
        <f>[1]MercLab!F48</f>
        <v>7.5332176439647709</v>
      </c>
      <c r="H7" s="90">
        <f>[1]MercLab!G48</f>
        <v>3944835.5112500573</v>
      </c>
      <c r="I7" s="89">
        <f>SUM(I10,I14)</f>
        <v>100.00000000001046</v>
      </c>
      <c r="J7" s="89">
        <f>[1]MercLab!H48</f>
        <v>7.9598013086785633</v>
      </c>
      <c r="K7" s="90">
        <f>[1]MercLab!I48</f>
        <v>3653787.0229581357</v>
      </c>
      <c r="L7" s="89">
        <f>SUM(L10,L14)</f>
        <v>100.00000000001047</v>
      </c>
      <c r="M7" s="89">
        <f>[1]MercLab!J48</f>
        <v>7.8469708304500534</v>
      </c>
      <c r="N7" s="90">
        <f>[1]MercLab!K48</f>
        <v>291048.4882919644</v>
      </c>
      <c r="O7" s="89">
        <f>SUM(O10,O14)</f>
        <v>100.00000000000063</v>
      </c>
      <c r="P7" s="89">
        <f>[1]MercLab!L48</f>
        <v>9.2937574842505963</v>
      </c>
      <c r="Q7" s="89">
        <f>IF(ISNUMBER(N7/H7*100),N7/H7*100,0)</f>
        <v>7.3779625908846995</v>
      </c>
      <c r="R7" s="89">
        <f>[1]MercLab!M48</f>
        <v>3.8939492499920974</v>
      </c>
      <c r="S7" s="22"/>
    </row>
    <row r="8" spans="1:19" ht="12" customHeight="1" x14ac:dyDescent="0.2">
      <c r="A8" s="168"/>
      <c r="B8" s="1"/>
      <c r="C8" s="89"/>
      <c r="D8" s="89"/>
      <c r="E8" s="1"/>
      <c r="F8" s="89"/>
      <c r="G8" s="89"/>
      <c r="H8" s="1"/>
      <c r="I8" s="89"/>
      <c r="J8" s="89"/>
      <c r="K8" s="1"/>
      <c r="L8" s="89"/>
      <c r="M8" s="89"/>
      <c r="N8" s="1"/>
      <c r="O8" s="89"/>
      <c r="P8" s="89"/>
      <c r="Q8" s="89"/>
      <c r="R8" s="89"/>
      <c r="S8" s="23"/>
    </row>
    <row r="9" spans="1:19" x14ac:dyDescent="0.2">
      <c r="A9" s="169" t="s">
        <v>42</v>
      </c>
      <c r="B9" s="103"/>
      <c r="C9" s="89"/>
      <c r="D9" s="89"/>
      <c r="E9" s="103"/>
      <c r="F9" s="89"/>
      <c r="G9" s="89"/>
      <c r="H9" s="103"/>
      <c r="I9" s="89"/>
      <c r="J9" s="89"/>
      <c r="K9" s="103"/>
      <c r="L9" s="89"/>
      <c r="M9" s="89"/>
      <c r="N9" s="103"/>
      <c r="O9" s="89"/>
      <c r="P9" s="89"/>
      <c r="Q9" s="89"/>
      <c r="R9" s="89"/>
      <c r="S9" s="9"/>
    </row>
    <row r="10" spans="1:19" x14ac:dyDescent="0.2">
      <c r="A10" s="166" t="s">
        <v>73</v>
      </c>
      <c r="B10" s="93">
        <f>SUM(B11:B13)</f>
        <v>4715844.4425751455</v>
      </c>
      <c r="C10" s="91">
        <f>IF(ISNUMBER(B10/B$7*100),B10/B$7*100,0)</f>
        <v>54.114038385865946</v>
      </c>
      <c r="D10" s="91">
        <f>[3]Sheet1!D4</f>
        <v>7.9578614314911356</v>
      </c>
      <c r="E10" s="93">
        <f>SUM(E11:E13)</f>
        <v>3795155.0978515847</v>
      </c>
      <c r="F10" s="91">
        <f>IF(ISNUMBER(E10/E$7*100),E10/E$7*100,0)</f>
        <v>55.309400134002829</v>
      </c>
      <c r="G10" s="91">
        <f>[3]Sheet1!E4</f>
        <v>8.6247506504011042</v>
      </c>
      <c r="H10" s="93">
        <f>SUM(H11:H13)</f>
        <v>2179129.9971419908</v>
      </c>
      <c r="I10" s="91">
        <f>IF(ISNUMBER(H10/H$7*100),H10/H$7*100,0)</f>
        <v>55.24007251829515</v>
      </c>
      <c r="J10" s="91">
        <f>[3]Sheet1!F4</f>
        <v>9.2434457545904944</v>
      </c>
      <c r="K10" s="93">
        <f>SUM(K11:K13)</f>
        <v>1983290.2931383282</v>
      </c>
      <c r="L10" s="91">
        <f>IF(ISNUMBER(K10/K$7*100),K10/K$7*100,0)</f>
        <v>54.280402242291629</v>
      </c>
      <c r="M10" s="91">
        <f>[3]Sheet1!G4</f>
        <v>9.1558411986500001</v>
      </c>
      <c r="N10" s="93">
        <f>SUM(N11:N13)</f>
        <v>195839.70400365558</v>
      </c>
      <c r="O10" s="91">
        <f>IF(ISNUMBER(N10/N$7*100),N10/N$7*100,0)</f>
        <v>67.287655453203925</v>
      </c>
      <c r="P10" s="91">
        <f>[3]Sheet1!H4</f>
        <v>10.004640496083239</v>
      </c>
      <c r="Q10" s="92">
        <f t="shared" ref="Q10:Q14" si="0">IF(ISNUMBER(N10/H10*100),N10/H10*100,0)</f>
        <v>8.9870592511922904</v>
      </c>
      <c r="R10" s="91">
        <f>[3]Sheet1!H5</f>
        <v>4.0275831270575875</v>
      </c>
      <c r="S10" s="9"/>
    </row>
    <row r="11" spans="1:19" x14ac:dyDescent="0.2">
      <c r="A11" s="167" t="s">
        <v>68</v>
      </c>
      <c r="B11" s="93">
        <f>[1]MercLab!C49</f>
        <v>1236023.2215143975</v>
      </c>
      <c r="C11" s="91">
        <f>IF(ISNUMBER(B11/B$7*100),B11/B$7*100,0)</f>
        <v>14.183293971912219</v>
      </c>
      <c r="D11" s="91">
        <f>[1]MercLab!D49</f>
        <v>9.1914662529092173</v>
      </c>
      <c r="E11" s="93">
        <f>[1]MercLab!E49</f>
        <v>1023556.2826280852</v>
      </c>
      <c r="F11" s="91">
        <f>IF(ISNUMBER(E11/E$7*100),E11/E$7*100,0)</f>
        <v>14.916988248411018</v>
      </c>
      <c r="G11" s="91">
        <f>[1]MercLab!F49</f>
        <v>9.8288868831468648</v>
      </c>
      <c r="H11" s="93">
        <f>[1]MercLab!G49</f>
        <v>579202.27518046019</v>
      </c>
      <c r="I11" s="91">
        <f>IF(ISNUMBER(H11/H$7*100),H11/H$7*100,0)</f>
        <v>14.682545660742138</v>
      </c>
      <c r="J11" s="91">
        <f>[1]MercLab!H49</f>
        <v>10.543369963369976</v>
      </c>
      <c r="K11" s="93">
        <f>[1]MercLab!I49</f>
        <v>511541.05905152386</v>
      </c>
      <c r="L11" s="91">
        <f>IF(ISNUMBER(K11/K$7*100),K11/K$7*100,0)</f>
        <v>14.000297659313926</v>
      </c>
      <c r="M11" s="91">
        <f>[1]MercLab!J49</f>
        <v>10.451949455482591</v>
      </c>
      <c r="N11" s="93">
        <f>[1]MercLab!K49</f>
        <v>67661.216128930362</v>
      </c>
      <c r="O11" s="91">
        <f>IF(ISNUMBER(N11/N$7*100),N11/N$7*100,0)</f>
        <v>23.247403388350953</v>
      </c>
      <c r="P11" s="91">
        <f>[1]MercLab!L49</f>
        <v>11.221776681061078</v>
      </c>
      <c r="Q11" s="92">
        <f t="shared" si="0"/>
        <v>11.681793913507915</v>
      </c>
      <c r="R11" s="91">
        <f>[1]MercLab!M49</f>
        <v>5.0129915525105346</v>
      </c>
      <c r="S11" s="9"/>
    </row>
    <row r="12" spans="1:19" x14ac:dyDescent="0.2">
      <c r="A12" s="167" t="s">
        <v>69</v>
      </c>
      <c r="B12" s="93">
        <f>[1]MercLab!C50</f>
        <v>723881.74592272867</v>
      </c>
      <c r="C12" s="91">
        <f>IF(ISNUMBER(B12/B$7*100),B12/B$7*100,0)</f>
        <v>8.3065005775083947</v>
      </c>
      <c r="D12" s="91">
        <f>[1]MercLab!D50</f>
        <v>8.4049140216135587</v>
      </c>
      <c r="E12" s="93">
        <f>[1]MercLab!E50</f>
        <v>590363.9499090584</v>
      </c>
      <c r="F12" s="91">
        <f>IF(ISNUMBER(E12/E$7*100),E12/E$7*100,0)</f>
        <v>8.6037790520590338</v>
      </c>
      <c r="G12" s="91">
        <f>[1]MercLab!F50</f>
        <v>9.0060469746690792</v>
      </c>
      <c r="H12" s="93">
        <f>[1]MercLab!G50</f>
        <v>333043.23374396854</v>
      </c>
      <c r="I12" s="91">
        <f>IF(ISNUMBER(H12/H$7*100),H12/H$7*100,0)</f>
        <v>8.4425125659658313</v>
      </c>
      <c r="J12" s="91">
        <f>[1]MercLab!H50</f>
        <v>9.6205164530877667</v>
      </c>
      <c r="K12" s="93">
        <f>[1]MercLab!I50</f>
        <v>306780.13713329367</v>
      </c>
      <c r="L12" s="91">
        <f>IF(ISNUMBER(K12/K$7*100),K12/K$7*100,0)</f>
        <v>8.3962238413371448</v>
      </c>
      <c r="M12" s="91">
        <f>[1]MercLab!J50</f>
        <v>9.5628281414070635</v>
      </c>
      <c r="N12" s="93">
        <f>[1]MercLab!K50</f>
        <v>26263.096610673143</v>
      </c>
      <c r="O12" s="91">
        <f>IF(ISNUMBER(N12/N$7*100),N12/N$7*100,0)</f>
        <v>9.0236155373284053</v>
      </c>
      <c r="P12" s="91">
        <f>[1]MercLab!L50</f>
        <v>10.282958199356914</v>
      </c>
      <c r="Q12" s="92">
        <f t="shared" si="0"/>
        <v>7.8857919782460595</v>
      </c>
      <c r="R12" s="91">
        <f>[1]MercLab!M50</f>
        <v>3.1752726386366135</v>
      </c>
      <c r="S12" s="9"/>
    </row>
    <row r="13" spans="1:19" x14ac:dyDescent="0.2">
      <c r="A13" s="167" t="s">
        <v>97</v>
      </c>
      <c r="B13" s="93">
        <f>[1]MercLab!C51</f>
        <v>2755939.4751380193</v>
      </c>
      <c r="C13" s="91">
        <f>IF(ISNUMBER(B13/B$7*100),B13/B$7*100,0)</f>
        <v>31.624243836445338</v>
      </c>
      <c r="D13" s="91">
        <f>[1]MercLab!D51</f>
        <v>7.2559584828293007</v>
      </c>
      <c r="E13" s="93">
        <f>[1]MercLab!E51</f>
        <v>2181234.8653144408</v>
      </c>
      <c r="F13" s="91">
        <f>IF(ISNUMBER(E13/E$7*100),E13/E$7*100,0)</f>
        <v>31.788632833532777</v>
      </c>
      <c r="G13" s="91">
        <f>[1]MercLab!F51</f>
        <v>7.933651576914821</v>
      </c>
      <c r="H13" s="93">
        <f>[1]MercLab!G51</f>
        <v>1266884.4882175622</v>
      </c>
      <c r="I13" s="91">
        <f>IF(ISNUMBER(H13/H$7*100),H13/H$7*100,0)</f>
        <v>32.115014291587187</v>
      </c>
      <c r="J13" s="91">
        <f>[1]MercLab!H51</f>
        <v>8.5091921836001809</v>
      </c>
      <c r="K13" s="93">
        <f>[1]MercLab!I51</f>
        <v>1164969.0969535108</v>
      </c>
      <c r="L13" s="91">
        <f>IF(ISNUMBER(K13/K$7*100),K13/K$7*100,0)</f>
        <v>31.883880741640553</v>
      </c>
      <c r="M13" s="91">
        <f>[1]MercLab!J51</f>
        <v>8.4544548865938332</v>
      </c>
      <c r="N13" s="93">
        <f>[1]MercLab!K51</f>
        <v>101915.39126405209</v>
      </c>
      <c r="O13" s="91">
        <f>IF(ISNUMBER(N13/N$7*100),N13/N$7*100,0)</f>
        <v>35.016636527524575</v>
      </c>
      <c r="P13" s="91">
        <f>[1]MercLab!L51</f>
        <v>9.1105435972272861</v>
      </c>
      <c r="Q13" s="92">
        <f t="shared" si="0"/>
        <v>8.0445685626352184</v>
      </c>
      <c r="R13" s="91">
        <f>[1]MercLab!M51</f>
        <v>3.8111312574989036</v>
      </c>
      <c r="S13" s="9"/>
    </row>
    <row r="14" spans="1:19" x14ac:dyDescent="0.2">
      <c r="A14" s="166" t="s">
        <v>70</v>
      </c>
      <c r="B14" s="93">
        <f>[1]MercLab!C52</f>
        <v>3998797.0501715215</v>
      </c>
      <c r="C14" s="91">
        <f>IF(ISNUMBER(B14/B$7*100),B14/B$7*100,0)</f>
        <v>45.885961614142268</v>
      </c>
      <c r="D14" s="91">
        <f>[1]MercLab!D52</f>
        <v>5.5055161654942975</v>
      </c>
      <c r="E14" s="93">
        <f>[1]MercLab!E52</f>
        <v>3066526.8018925227</v>
      </c>
      <c r="F14" s="91">
        <f>IF(ISNUMBER(E14/E$7*100),E14/E$7*100,0)</f>
        <v>44.690599866005883</v>
      </c>
      <c r="G14" s="91">
        <f>[1]MercLab!F52</f>
        <v>6.0684067739131855</v>
      </c>
      <c r="H14" s="93">
        <f>[1]MercLab!G52</f>
        <v>1765705.5141084793</v>
      </c>
      <c r="I14" s="91">
        <f>IF(ISNUMBER(H14/H$7*100),H14/H$7*100,0)</f>
        <v>44.759927481715316</v>
      </c>
      <c r="J14" s="91">
        <f>[1]MercLab!H52</f>
        <v>6.2375224943993546</v>
      </c>
      <c r="K14" s="93">
        <f>[1]MercLab!I52</f>
        <v>1670496.72982019</v>
      </c>
      <c r="L14" s="91">
        <f>IF(ISNUMBER(K14/K$7*100),K14/K$7*100,0)</f>
        <v>45.719597757718844</v>
      </c>
      <c r="M14" s="91">
        <f>[1]MercLab!J52</f>
        <v>6.1425674226321743</v>
      </c>
      <c r="N14" s="93">
        <f>[1]MercLab!K52</f>
        <v>95208.78428831062</v>
      </c>
      <c r="O14" s="91">
        <f>IF(ISNUMBER(N14/N$7*100),N14/N$7*100,0)</f>
        <v>32.712344546796693</v>
      </c>
      <c r="P14" s="91">
        <f>[1]MercLab!L52</f>
        <v>7.7702234812716462</v>
      </c>
      <c r="Q14" s="92">
        <f t="shared" si="0"/>
        <v>5.3921100391637165</v>
      </c>
      <c r="R14" s="91">
        <f>[1]MercLab!M52</f>
        <v>3.3125962662053867</v>
      </c>
      <c r="S14" s="9"/>
    </row>
    <row r="15" spans="1:19" x14ac:dyDescent="0.2">
      <c r="A15" s="57"/>
      <c r="B15" s="105"/>
      <c r="C15" s="91"/>
      <c r="D15" s="91"/>
      <c r="E15" s="105"/>
      <c r="F15" s="91"/>
      <c r="G15" s="91"/>
      <c r="H15" s="105"/>
      <c r="I15" s="91"/>
      <c r="J15" s="91"/>
      <c r="K15" s="105"/>
      <c r="L15" s="91"/>
      <c r="M15" s="91"/>
      <c r="N15" s="105"/>
      <c r="O15" s="91"/>
      <c r="P15" s="91"/>
      <c r="Q15" s="91"/>
      <c r="R15" s="91"/>
      <c r="S15" s="9"/>
    </row>
    <row r="16" spans="1:19" x14ac:dyDescent="0.2">
      <c r="A16" s="169" t="s">
        <v>120</v>
      </c>
      <c r="B16" s="103"/>
      <c r="C16" s="89"/>
      <c r="D16" s="89"/>
      <c r="E16" s="103"/>
      <c r="F16" s="89"/>
      <c r="G16" s="89"/>
      <c r="H16" s="103"/>
      <c r="I16" s="89"/>
      <c r="J16" s="89"/>
      <c r="K16" s="103"/>
      <c r="L16" s="89"/>
      <c r="M16" s="89"/>
      <c r="N16" s="103"/>
      <c r="O16" s="89"/>
      <c r="P16" s="89"/>
      <c r="Q16" s="89"/>
      <c r="R16" s="89"/>
      <c r="S16" s="9"/>
    </row>
    <row r="17" spans="1:18" x14ac:dyDescent="0.2">
      <c r="A17" s="166" t="s">
        <v>44</v>
      </c>
      <c r="B17" s="93">
        <f>[1]MercLab!C54</f>
        <v>1754582.7555872798</v>
      </c>
      <c r="C17" s="91">
        <f>IF(ISNUMBER(B17/B$7*100),B17/B$7*100,0)</f>
        <v>20.133734210957396</v>
      </c>
      <c r="D17" s="91">
        <f>[1]MercLab!D54</f>
        <v>0</v>
      </c>
      <c r="E17" s="93">
        <f>[1]MercLab!E54</f>
        <v>620792.10111203825</v>
      </c>
      <c r="F17" s="91">
        <f>IF(ISNUMBER(E17/E$7*100),E17/E$7*100,0)</f>
        <v>9.0472293846096754</v>
      </c>
      <c r="G17" s="91">
        <f>[1]MercLab!F54</f>
        <v>0</v>
      </c>
      <c r="H17" s="93">
        <f>[1]MercLab!G54</f>
        <v>326234.67208918615</v>
      </c>
      <c r="I17" s="91">
        <f>IF(ISNUMBER(H17/H$7*100),H17/H$7*100,0)</f>
        <v>8.2699182553699799</v>
      </c>
      <c r="J17" s="91">
        <f>[1]MercLab!H54</f>
        <v>0</v>
      </c>
      <c r="K17" s="93">
        <f>[1]MercLab!I54</f>
        <v>316811.16060855385</v>
      </c>
      <c r="L17" s="91">
        <f>IF(ISNUMBER(K17/K$7*100),K17/K$7*100,0)</f>
        <v>8.6707615582930444</v>
      </c>
      <c r="M17" s="91">
        <f>[1]MercLab!J54</f>
        <v>0</v>
      </c>
      <c r="N17" s="93">
        <f>[1]MercLab!K54</f>
        <v>9423.5114806329602</v>
      </c>
      <c r="O17" s="91">
        <f>IF(ISNUMBER(N17/N$7*100),N17/N$7*100,0)</f>
        <v>3.2377805966062239</v>
      </c>
      <c r="P17" s="91">
        <f>[1]MercLab!L54</f>
        <v>0</v>
      </c>
      <c r="Q17" s="92">
        <f t="shared" ref="Q17:Q21" si="1">IF(ISNUMBER(N17/H17*100),N17/H17*100,0)</f>
        <v>2.8885683487550202</v>
      </c>
      <c r="R17" s="91">
        <f>[1]MercLab!M54</f>
        <v>1.7597553995630053</v>
      </c>
    </row>
    <row r="18" spans="1:18" x14ac:dyDescent="0.2">
      <c r="A18" s="166" t="s">
        <v>45</v>
      </c>
      <c r="B18" s="93">
        <f>[1]MercLab!C55</f>
        <v>4349717.178852086</v>
      </c>
      <c r="C18" s="91">
        <f>IF(ISNUMBER(B18/B$7*100),B18/B$7*100,0)</f>
        <v>49.912749508660589</v>
      </c>
      <c r="D18" s="91">
        <f>[1]MercLab!D55</f>
        <v>4.2723542423146803</v>
      </c>
      <c r="E18" s="93">
        <f>[1]MercLab!E55</f>
        <v>3630795.6305116024</v>
      </c>
      <c r="F18" s="91">
        <f>IF(ISNUMBER(E18/E$7*100),E18/E$7*100,0)</f>
        <v>52.914076804512348</v>
      </c>
      <c r="G18" s="91">
        <f>[1]MercLab!F55</f>
        <v>4.8476653630795319</v>
      </c>
      <c r="H18" s="93">
        <f>[1]MercLab!G55</f>
        <v>2013459.4657925279</v>
      </c>
      <c r="I18" s="91">
        <f>IF(ISNUMBER(H18/H$7*100),H18/H$7*100,0)</f>
        <v>51.040390912382904</v>
      </c>
      <c r="J18" s="91">
        <f>[1]MercLab!H55</f>
        <v>4.8941015305971129</v>
      </c>
      <c r="K18" s="93">
        <f>[1]MercLab!I55</f>
        <v>1909354.9695487232</v>
      </c>
      <c r="L18" s="91">
        <f>IF(ISNUMBER(K18/K$7*100),K18/K$7*100,0)</f>
        <v>52.25687642852521</v>
      </c>
      <c r="M18" s="91">
        <f>[1]MercLab!J55</f>
        <v>4.8661895365765551</v>
      </c>
      <c r="N18" s="93">
        <f>[1]MercLab!K55</f>
        <v>104104.49624383783</v>
      </c>
      <c r="O18" s="91">
        <f>IF(ISNUMBER(N18/N$7*100),N18/N$7*100,0)</f>
        <v>35.768780952885663</v>
      </c>
      <c r="P18" s="91">
        <f>[1]MercLab!L55</f>
        <v>5.4060285502364271</v>
      </c>
      <c r="Q18" s="92">
        <f t="shared" si="1"/>
        <v>5.1704292046853162</v>
      </c>
      <c r="R18" s="91">
        <f>[1]MercLab!M55</f>
        <v>2.8354118188061319</v>
      </c>
    </row>
    <row r="19" spans="1:18" x14ac:dyDescent="0.2">
      <c r="A19" s="166" t="s">
        <v>46</v>
      </c>
      <c r="B19" s="93">
        <f>[1]MercLab!C56</f>
        <v>1940400.5959570943</v>
      </c>
      <c r="C19" s="91">
        <f>IF(ISNUMBER(B19/B$7*100),B19/B$7*100,0)</f>
        <v>22.265983030653409</v>
      </c>
      <c r="D19" s="91">
        <f>[1]MercLab!D56</f>
        <v>10.054334629792113</v>
      </c>
      <c r="E19" s="93">
        <f>[1]MercLab!E56</f>
        <v>1940153.2057701512</v>
      </c>
      <c r="F19" s="91">
        <f>IF(ISNUMBER(E19/E$7*100),E19/E$7*100,0)</f>
        <v>28.275184336987035</v>
      </c>
      <c r="G19" s="91">
        <f>[1]MercLab!F56</f>
        <v>10.054724089971213</v>
      </c>
      <c r="H19" s="93">
        <f>[1]MercLab!G56</f>
        <v>1143791.3908248935</v>
      </c>
      <c r="I19" s="91">
        <f>IF(ISNUMBER(H19/H$7*100),H19/H$7*100,0)</f>
        <v>28.994653580940909</v>
      </c>
      <c r="J19" s="91">
        <f>[1]MercLab!H56</f>
        <v>10.445996575748087</v>
      </c>
      <c r="K19" s="93">
        <f>[1]MercLab!I56</f>
        <v>1006422.0730781831</v>
      </c>
      <c r="L19" s="91">
        <f>IF(ISNUMBER(K19/K$7*100),K19/K$7*100,0)</f>
        <v>27.54462881263877</v>
      </c>
      <c r="M19" s="91">
        <f>[1]MercLab!J56</f>
        <v>10.416675389832081</v>
      </c>
      <c r="N19" s="93">
        <f>[1]MercLab!K56</f>
        <v>137369.31774673707</v>
      </c>
      <c r="O19" s="91">
        <f>IF(ISNUMBER(N19/N$7*100),N19/N$7*100,0)</f>
        <v>47.198086666897737</v>
      </c>
      <c r="P19" s="91">
        <f>[1]MercLab!L56</f>
        <v>10.660815206274288</v>
      </c>
      <c r="Q19" s="92">
        <f t="shared" si="1"/>
        <v>12.009997526530373</v>
      </c>
      <c r="R19" s="91">
        <f>[1]MercLab!M56</f>
        <v>4.4073120759698998</v>
      </c>
    </row>
    <row r="20" spans="1:18" x14ac:dyDescent="0.2">
      <c r="A20" s="166" t="s">
        <v>47</v>
      </c>
      <c r="B20" s="93">
        <f>[1]MercLab!C57</f>
        <v>641192.98201177316</v>
      </c>
      <c r="C20" s="91">
        <f>IF(ISNUMBER(B20/B$7*100),B20/B$7*100,0)</f>
        <v>7.3576518614735988</v>
      </c>
      <c r="D20" s="91">
        <f>[1]MercLab!D57</f>
        <v>15.11062851505193</v>
      </c>
      <c r="E20" s="93">
        <f>[1]MercLab!E57</f>
        <v>641192.98201177316</v>
      </c>
      <c r="F20" s="91">
        <f>IF(ISNUMBER(E20/E$7*100),E20/E$7*100,0)</f>
        <v>9.344545424580831</v>
      </c>
      <c r="G20" s="91">
        <f>[1]MercLab!F57</f>
        <v>15.11062851505193</v>
      </c>
      <c r="H20" s="93">
        <f>[1]MercLab!G57</f>
        <v>442091.82845869078</v>
      </c>
      <c r="I20" s="91">
        <f>IF(ISNUMBER(H20/H$7*100),H20/H$7*100,0)</f>
        <v>11.206850759630248</v>
      </c>
      <c r="J20" s="91">
        <f>[1]MercLab!H57</f>
        <v>15.489851132669862</v>
      </c>
      <c r="K20" s="93">
        <f>[1]MercLab!I57</f>
        <v>402863.88493822992</v>
      </c>
      <c r="L20" s="91">
        <f>IF(ISNUMBER(K20/K$7*100),K20/K$7*100,0)</f>
        <v>11.025926864562239</v>
      </c>
      <c r="M20" s="91">
        <f>[1]MercLab!J57</f>
        <v>15.554691236364793</v>
      </c>
      <c r="N20" s="93">
        <f>[1]MercLab!K57</f>
        <v>39227.94352045931</v>
      </c>
      <c r="O20" s="91">
        <f>IF(ISNUMBER(N20/N$7*100),N20/N$7*100,0)</f>
        <v>13.478147146776424</v>
      </c>
      <c r="P20" s="91">
        <f>[1]MercLab!L57</f>
        <v>14.823954995119074</v>
      </c>
      <c r="Q20" s="92">
        <f t="shared" si="1"/>
        <v>8.8732568654850805</v>
      </c>
      <c r="R20" s="91">
        <f>[1]MercLab!M57</f>
        <v>5.0580465865252755</v>
      </c>
    </row>
    <row r="21" spans="1:18" x14ac:dyDescent="0.2">
      <c r="A21" s="166" t="s">
        <v>63</v>
      </c>
      <c r="B21" s="93">
        <f>[1]MercLab!C58</f>
        <v>28747.980338340811</v>
      </c>
      <c r="C21" s="91">
        <f>IF(ISNUMBER(B21/B$7*100),B21/B$7*100,0)</f>
        <v>0.32988138826216279</v>
      </c>
      <c r="D21" s="91">
        <f>[1]MercLab!D58</f>
        <v>0</v>
      </c>
      <c r="E21" s="93">
        <f>[1]MercLab!E58</f>
        <v>28747.980338340811</v>
      </c>
      <c r="F21" s="91">
        <f>IF(ISNUMBER(E21/E$7*100),E21/E$7*100,0)</f>
        <v>0.41896404931588876</v>
      </c>
      <c r="G21" s="91">
        <f>[1]MercLab!F58</f>
        <v>0</v>
      </c>
      <c r="H21" s="93">
        <f>[1]MercLab!G58</f>
        <v>19258.154085101851</v>
      </c>
      <c r="I21" s="91">
        <f>IF(ISNUMBER(H21/H$7*100),H21/H$7*100,0)</f>
        <v>0.48818649168464923</v>
      </c>
      <c r="J21" s="91">
        <f>[1]MercLab!H58</f>
        <v>0</v>
      </c>
      <c r="K21" s="93">
        <f>[1]MercLab!I58</f>
        <v>18334.93478480251</v>
      </c>
      <c r="L21" s="91">
        <f>IF(ISNUMBER(K21/K$7*100),K21/K$7*100,0)</f>
        <v>0.50180633599049784</v>
      </c>
      <c r="M21" s="91">
        <f>[1]MercLab!J58</f>
        <v>0</v>
      </c>
      <c r="N21" s="93">
        <f>[1]MercLab!K58</f>
        <v>923.21930029933969</v>
      </c>
      <c r="O21" s="91">
        <f>IF(ISNUMBER(N21/N$7*100),N21/N$7*100,0)</f>
        <v>0.31720463683467587</v>
      </c>
      <c r="P21" s="91">
        <f>[1]MercLab!L58</f>
        <v>0</v>
      </c>
      <c r="Q21" s="92">
        <f t="shared" si="1"/>
        <v>4.7939137687840194</v>
      </c>
      <c r="R21" s="91">
        <f>[1]MercLab!M58</f>
        <v>0.8399043262125927</v>
      </c>
    </row>
    <row r="22" spans="1:18" x14ac:dyDescent="0.2">
      <c r="A22" s="166"/>
      <c r="B22" s="105"/>
      <c r="C22" s="91"/>
      <c r="D22" s="91"/>
      <c r="E22" s="105"/>
      <c r="F22" s="91"/>
      <c r="G22" s="91"/>
      <c r="H22" s="105"/>
      <c r="I22" s="91"/>
      <c r="J22" s="91"/>
      <c r="K22" s="105"/>
      <c r="L22" s="91"/>
      <c r="M22" s="91"/>
      <c r="N22" s="105"/>
      <c r="O22" s="91"/>
      <c r="P22" s="91"/>
      <c r="Q22" s="91"/>
      <c r="R22" s="91"/>
    </row>
    <row r="23" spans="1:18" x14ac:dyDescent="0.2">
      <c r="A23" s="169" t="s">
        <v>19</v>
      </c>
      <c r="B23" s="103"/>
      <c r="C23" s="89"/>
      <c r="D23" s="89"/>
      <c r="E23" s="103"/>
      <c r="F23" s="89"/>
      <c r="G23" s="89"/>
      <c r="H23" s="103"/>
      <c r="I23" s="89"/>
      <c r="J23" s="89"/>
      <c r="K23" s="103"/>
      <c r="L23" s="89"/>
      <c r="M23" s="89"/>
      <c r="N23" s="103"/>
      <c r="O23" s="89"/>
      <c r="P23" s="89"/>
      <c r="Q23" s="89"/>
      <c r="R23" s="89"/>
    </row>
    <row r="24" spans="1:18" ht="12" customHeight="1" x14ac:dyDescent="0.2">
      <c r="A24" s="166" t="s">
        <v>48</v>
      </c>
      <c r="B24" s="93">
        <f>[1]MercLab!C60</f>
        <v>361239.04946613265</v>
      </c>
      <c r="C24" s="91">
        <f t="shared" ref="C24:C32" si="2">IF(ISNUMBER(B24/B$7*100),B24/B$7*100,0)</f>
        <v>4.1451969053096134</v>
      </c>
      <c r="D24" s="91">
        <f>[1]MercLab!D60</f>
        <v>3.8820344163740317</v>
      </c>
      <c r="E24" s="93">
        <f>[1]MercLab!E60</f>
        <v>361239.04946613265</v>
      </c>
      <c r="F24" s="91">
        <f t="shared" ref="F24:F32" si="3">IF(ISNUMBER(E24/E$7*100),E24/E$7*100,0)</f>
        <v>5.264584612697301</v>
      </c>
      <c r="G24" s="91">
        <f>[1]MercLab!F60</f>
        <v>3.8820344163740317</v>
      </c>
      <c r="H24" s="93">
        <f>[1]MercLab!G60</f>
        <v>21574.07497623167</v>
      </c>
      <c r="I24" s="91">
        <f t="shared" ref="I24:I32" si="4">IF(ISNUMBER(H24/H$7*100),H24/H$7*100,0)</f>
        <v>0.54689415857025636</v>
      </c>
      <c r="J24" s="91">
        <f>[1]MercLab!H60</f>
        <v>4.0651910400362921</v>
      </c>
      <c r="K24" s="93">
        <f>[1]MercLab!I60</f>
        <v>21574.07497623167</v>
      </c>
      <c r="L24" s="91">
        <f t="shared" ref="L24:L32" si="5">IF(ISNUMBER(K24/K$7*100),K24/K$7*100,0)</f>
        <v>0.59045792326354929</v>
      </c>
      <c r="M24" s="91">
        <f>[1]MercLab!J60</f>
        <v>4.0651910400362921</v>
      </c>
      <c r="N24" s="93">
        <f>[1]MercLab!K60</f>
        <v>0</v>
      </c>
      <c r="O24" s="91">
        <f t="shared" ref="O24:O32" si="6">IF(ISNUMBER(N24/N$7*100),N24/N$7*100,0)</f>
        <v>0</v>
      </c>
      <c r="P24" s="91">
        <f>[1]MercLab!L60</f>
        <v>0</v>
      </c>
      <c r="Q24" s="92">
        <f t="shared" ref="Q24:Q32" si="7">IF(ISNUMBER(N24/H24*100),N24/H24*100,0)</f>
        <v>0</v>
      </c>
      <c r="R24" s="91">
        <f>[1]MercLab!M60</f>
        <v>0</v>
      </c>
    </row>
    <row r="25" spans="1:18" x14ac:dyDescent="0.2">
      <c r="A25" s="166" t="s">
        <v>49</v>
      </c>
      <c r="B25" s="93">
        <f>[1]MercLab!C61</f>
        <v>551042.72960786929</v>
      </c>
      <c r="C25" s="91">
        <f t="shared" si="2"/>
        <v>6.3231830026118239</v>
      </c>
      <c r="D25" s="91">
        <f>[1]MercLab!D61</f>
        <v>5.8794013492413342</v>
      </c>
      <c r="E25" s="93">
        <f>[1]MercLab!E61</f>
        <v>551042.72960786929</v>
      </c>
      <c r="F25" s="91">
        <f t="shared" si="3"/>
        <v>8.0307239195752764</v>
      </c>
      <c r="G25" s="91">
        <f>[1]MercLab!F61</f>
        <v>5.8794013492413342</v>
      </c>
      <c r="H25" s="93">
        <f>[1]MercLab!G61</f>
        <v>116989.32113468977</v>
      </c>
      <c r="I25" s="91">
        <f t="shared" si="4"/>
        <v>2.965632427538599</v>
      </c>
      <c r="J25" s="91">
        <f>[1]MercLab!H61</f>
        <v>5.5282899609055214</v>
      </c>
      <c r="K25" s="93">
        <f>[1]MercLab!I61</f>
        <v>107714.96394025726</v>
      </c>
      <c r="L25" s="91">
        <f t="shared" si="5"/>
        <v>2.9480361954170595</v>
      </c>
      <c r="M25" s="91">
        <f>[1]MercLab!J61</f>
        <v>5.546250889584198</v>
      </c>
      <c r="N25" s="93">
        <f>[1]MercLab!K61</f>
        <v>9274.3571944324121</v>
      </c>
      <c r="O25" s="91">
        <f t="shared" si="6"/>
        <v>3.1865333672954419</v>
      </c>
      <c r="P25" s="91">
        <f>[1]MercLab!L61</f>
        <v>5.3232440380455177</v>
      </c>
      <c r="Q25" s="92">
        <f t="shared" si="7"/>
        <v>7.927524584705341</v>
      </c>
      <c r="R25" s="91">
        <f>[1]MercLab!M61</f>
        <v>0.23094688221709006</v>
      </c>
    </row>
    <row r="26" spans="1:18" x14ac:dyDescent="0.2">
      <c r="A26" s="166" t="s">
        <v>50</v>
      </c>
      <c r="B26" s="93">
        <f>[1]MercLab!C62</f>
        <v>854710.88520852162</v>
      </c>
      <c r="C26" s="91">
        <f t="shared" si="2"/>
        <v>9.8077572774506105</v>
      </c>
      <c r="D26" s="91">
        <f>[1]MercLab!D62</f>
        <v>7.8708888673428756</v>
      </c>
      <c r="E26" s="93">
        <f>[1]MercLab!E62</f>
        <v>854710.88520852162</v>
      </c>
      <c r="F26" s="91">
        <f t="shared" si="3"/>
        <v>12.456288380848299</v>
      </c>
      <c r="G26" s="91">
        <f>[1]MercLab!F62</f>
        <v>7.8708888673428756</v>
      </c>
      <c r="H26" s="93">
        <f>[1]MercLab!G62</f>
        <v>365473.58810286375</v>
      </c>
      <c r="I26" s="91">
        <f t="shared" si="4"/>
        <v>9.2646090581112936</v>
      </c>
      <c r="J26" s="91">
        <f>[1]MercLab!H62</f>
        <v>7.178087819169205</v>
      </c>
      <c r="K26" s="93">
        <f>[1]MercLab!I62</f>
        <v>309009.76703292917</v>
      </c>
      <c r="L26" s="91">
        <f t="shared" si="5"/>
        <v>8.4572462787596301</v>
      </c>
      <c r="M26" s="91">
        <f>[1]MercLab!J62</f>
        <v>7.0682531735415832</v>
      </c>
      <c r="N26" s="93">
        <f>[1]MercLab!K62</f>
        <v>56463.821069936777</v>
      </c>
      <c r="O26" s="91">
        <f t="shared" si="6"/>
        <v>19.40014236160377</v>
      </c>
      <c r="P26" s="91">
        <f>[1]MercLab!L62</f>
        <v>7.7845661446903263</v>
      </c>
      <c r="Q26" s="92">
        <f t="shared" si="7"/>
        <v>15.449494274821534</v>
      </c>
      <c r="R26" s="91">
        <f>[1]MercLab!M62</f>
        <v>2.3089925520781933</v>
      </c>
    </row>
    <row r="27" spans="1:18" x14ac:dyDescent="0.2">
      <c r="A27" s="166" t="s">
        <v>51</v>
      </c>
      <c r="B27" s="93">
        <f>[1]MercLab!C63</f>
        <v>1056687.6571739905</v>
      </c>
      <c r="C27" s="91">
        <f t="shared" si="2"/>
        <v>12.125428889456613</v>
      </c>
      <c r="D27" s="91">
        <f>[1]MercLab!D63</f>
        <v>9.2575545842333877</v>
      </c>
      <c r="E27" s="93">
        <f>[1]MercLab!E63</f>
        <v>1056687.6571739905</v>
      </c>
      <c r="F27" s="91">
        <f t="shared" si="3"/>
        <v>15.399834510158355</v>
      </c>
      <c r="G27" s="91">
        <f>[1]MercLab!F63</f>
        <v>9.2575545842333877</v>
      </c>
      <c r="H27" s="93">
        <f>[1]MercLab!G63</f>
        <v>695358.39565934474</v>
      </c>
      <c r="I27" s="91">
        <f t="shared" si="4"/>
        <v>17.627056785417054</v>
      </c>
      <c r="J27" s="91">
        <f>[1]MercLab!H63</f>
        <v>9.1593019101221387</v>
      </c>
      <c r="K27" s="93">
        <f>[1]MercLab!I63</f>
        <v>582715.37781011092</v>
      </c>
      <c r="L27" s="91">
        <f t="shared" si="5"/>
        <v>15.948257907444749</v>
      </c>
      <c r="M27" s="91">
        <f>[1]MercLab!J63</f>
        <v>8.9178543001702035</v>
      </c>
      <c r="N27" s="93">
        <f>[1]MercLab!K63</f>
        <v>112643.01784921669</v>
      </c>
      <c r="O27" s="91">
        <f t="shared" si="6"/>
        <v>38.702491983472939</v>
      </c>
      <c r="P27" s="91">
        <f>[1]MercLab!L63</f>
        <v>10.375678153703234</v>
      </c>
      <c r="Q27" s="92">
        <f t="shared" si="7"/>
        <v>16.199274870681275</v>
      </c>
      <c r="R27" s="91">
        <f>[1]MercLab!M63</f>
        <v>3.5682883546216497</v>
      </c>
    </row>
    <row r="28" spans="1:18" x14ac:dyDescent="0.2">
      <c r="A28" s="166" t="s">
        <v>52</v>
      </c>
      <c r="B28" s="93">
        <f>[1]MercLab!C64</f>
        <v>659343.82025898166</v>
      </c>
      <c r="C28" s="91">
        <f t="shared" si="2"/>
        <v>7.5659316657812949</v>
      </c>
      <c r="D28" s="91">
        <f>[1]MercLab!D64</f>
        <v>9.1065779101651376</v>
      </c>
      <c r="E28" s="93">
        <f>[1]MercLab!E64</f>
        <v>659343.82025898166</v>
      </c>
      <c r="F28" s="91">
        <f t="shared" si="3"/>
        <v>9.6090700486075882</v>
      </c>
      <c r="G28" s="91">
        <f>[1]MercLab!F64</f>
        <v>9.1065779101651376</v>
      </c>
      <c r="H28" s="93">
        <f>[1]MercLab!G64</f>
        <v>479844.958176327</v>
      </c>
      <c r="I28" s="91">
        <f t="shared" si="4"/>
        <v>12.163877474938658</v>
      </c>
      <c r="J28" s="91">
        <f>[1]MercLab!H64</f>
        <v>9.2565661839254307</v>
      </c>
      <c r="K28" s="93">
        <f>[1]MercLab!I64</f>
        <v>443449.98164598888</v>
      </c>
      <c r="L28" s="91">
        <f t="shared" si="5"/>
        <v>12.136722224355818</v>
      </c>
      <c r="M28" s="91">
        <f>[1]MercLab!J64</f>
        <v>9.1224105641588231</v>
      </c>
      <c r="N28" s="93">
        <f>[1]MercLab!K64</f>
        <v>36394.976530338106</v>
      </c>
      <c r="O28" s="91">
        <f t="shared" si="6"/>
        <v>12.504781159979295</v>
      </c>
      <c r="P28" s="91">
        <f>[1]MercLab!L64</f>
        <v>10.80921859130545</v>
      </c>
      <c r="Q28" s="92">
        <f t="shared" si="7"/>
        <v>7.5847366759169255</v>
      </c>
      <c r="R28" s="91">
        <f>[1]MercLab!M64</f>
        <v>5.1677211479584786</v>
      </c>
    </row>
    <row r="29" spans="1:18" x14ac:dyDescent="0.2">
      <c r="A29" s="166" t="s">
        <v>64</v>
      </c>
      <c r="B29" s="93">
        <f>[1]MercLab!C65</f>
        <v>689779.44929958065</v>
      </c>
      <c r="C29" s="91">
        <f t="shared" si="2"/>
        <v>7.9151787239182658</v>
      </c>
      <c r="D29" s="91">
        <f>[1]MercLab!D65</f>
        <v>8.1446006610857857</v>
      </c>
      <c r="E29" s="93">
        <f>[1]MercLab!E65</f>
        <v>689779.44929958065</v>
      </c>
      <c r="F29" s="91">
        <f t="shared" si="3"/>
        <v>10.052629360818441</v>
      </c>
      <c r="G29" s="91">
        <f>[1]MercLab!F65</f>
        <v>8.1446006610857857</v>
      </c>
      <c r="H29" s="93">
        <f>[1]MercLab!G65</f>
        <v>516417.90268952103</v>
      </c>
      <c r="I29" s="91">
        <f t="shared" si="4"/>
        <v>13.090986968069455</v>
      </c>
      <c r="J29" s="91">
        <f>[1]MercLab!H65</f>
        <v>8.3700074065038237</v>
      </c>
      <c r="K29" s="93">
        <f>[1]MercLab!I65</f>
        <v>491837.81297595322</v>
      </c>
      <c r="L29" s="91">
        <f t="shared" si="5"/>
        <v>13.461042197740285</v>
      </c>
      <c r="M29" s="91">
        <f>[1]MercLab!J65</f>
        <v>8.3287137873144736</v>
      </c>
      <c r="N29" s="93">
        <f>[1]MercLab!K65</f>
        <v>24580.08971356769</v>
      </c>
      <c r="O29" s="91">
        <f t="shared" si="6"/>
        <v>8.4453590045484965</v>
      </c>
      <c r="P29" s="91">
        <f>[1]MercLab!L65</f>
        <v>9.2229033099641438</v>
      </c>
      <c r="Q29" s="92">
        <f t="shared" si="7"/>
        <v>4.7597284264456734</v>
      </c>
      <c r="R29" s="91">
        <f>[1]MercLab!M65</f>
        <v>4.3922162447213875</v>
      </c>
    </row>
    <row r="30" spans="1:18" x14ac:dyDescent="0.2">
      <c r="A30" s="166" t="s">
        <v>65</v>
      </c>
      <c r="B30" s="93">
        <f>[1]MercLab!C66</f>
        <v>844360.86951362086</v>
      </c>
      <c r="C30" s="91">
        <f t="shared" si="2"/>
        <v>9.6889914543984972</v>
      </c>
      <c r="D30" s="91">
        <f>[1]MercLab!D66</f>
        <v>7.3940688425767194</v>
      </c>
      <c r="E30" s="93">
        <f>[1]MercLab!E66</f>
        <v>844360.86951362086</v>
      </c>
      <c r="F30" s="91">
        <f t="shared" si="3"/>
        <v>12.305450498152402</v>
      </c>
      <c r="G30" s="91">
        <f>[1]MercLab!F66</f>
        <v>7.3940688425767194</v>
      </c>
      <c r="H30" s="93">
        <f>[1]MercLab!G66</f>
        <v>651393.47071223182</v>
      </c>
      <c r="I30" s="91">
        <f t="shared" si="4"/>
        <v>16.512563549343412</v>
      </c>
      <c r="J30" s="91">
        <f>[1]MercLab!H66</f>
        <v>7.7144927921439059</v>
      </c>
      <c r="K30" s="93">
        <f>[1]MercLab!I66</f>
        <v>626763.97577036067</v>
      </c>
      <c r="L30" s="91">
        <f t="shared" si="5"/>
        <v>17.153817993007362</v>
      </c>
      <c r="M30" s="91">
        <f>[1]MercLab!J66</f>
        <v>7.7018329620997843</v>
      </c>
      <c r="N30" s="93">
        <f>[1]MercLab!K66</f>
        <v>24629.494941868084</v>
      </c>
      <c r="O30" s="91">
        <f t="shared" si="6"/>
        <v>8.4623339177632424</v>
      </c>
      <c r="P30" s="91">
        <f>[1]MercLab!L66</f>
        <v>8.0230314792628548</v>
      </c>
      <c r="Q30" s="92">
        <f t="shared" si="7"/>
        <v>3.7810472547319609</v>
      </c>
      <c r="R30" s="91">
        <f>[1]MercLab!M66</f>
        <v>4.9160079400323111</v>
      </c>
    </row>
    <row r="31" spans="1:18" x14ac:dyDescent="0.2">
      <c r="A31" s="166" t="s">
        <v>66</v>
      </c>
      <c r="B31" s="93">
        <f>[1]MercLab!C67</f>
        <v>1028176.2231367837</v>
      </c>
      <c r="C31" s="91">
        <f t="shared" si="2"/>
        <v>11.7982618561261</v>
      </c>
      <c r="D31" s="91">
        <f>[1]MercLab!D67</f>
        <v>7.2637105339291184</v>
      </c>
      <c r="E31" s="93">
        <f>[1]MercLab!E67</f>
        <v>1028176.2231367837</v>
      </c>
      <c r="F31" s="91">
        <f t="shared" si="3"/>
        <v>14.98431781244795</v>
      </c>
      <c r="G31" s="91">
        <f>[1]MercLab!F67</f>
        <v>7.2637105339291184</v>
      </c>
      <c r="H31" s="93">
        <f>[1]MercLab!G67</f>
        <v>730401.90302551026</v>
      </c>
      <c r="I31" s="91">
        <f t="shared" si="4"/>
        <v>18.515395659527947</v>
      </c>
      <c r="J31" s="91">
        <f>[1]MercLab!H67</f>
        <v>7.5773400863136535</v>
      </c>
      <c r="K31" s="93">
        <f>[1]MercLab!I67</f>
        <v>709345.68782898784</v>
      </c>
      <c r="L31" s="91">
        <f t="shared" si="5"/>
        <v>19.413985636598376</v>
      </c>
      <c r="M31" s="91">
        <f>[1]MercLab!J67</f>
        <v>7.5688707545779739</v>
      </c>
      <c r="N31" s="93">
        <f>[1]MercLab!K67</f>
        <v>21056.215196519581</v>
      </c>
      <c r="O31" s="91">
        <f t="shared" si="6"/>
        <v>7.2346073055006235</v>
      </c>
      <c r="P31" s="91">
        <f>[1]MercLab!L67</f>
        <v>7.8606855466446124</v>
      </c>
      <c r="Q31" s="92">
        <f t="shared" si="7"/>
        <v>2.8828258947983825</v>
      </c>
      <c r="R31" s="91">
        <f>[1]MercLab!M67</f>
        <v>3.1225931265560258</v>
      </c>
    </row>
    <row r="32" spans="1:18" x14ac:dyDescent="0.2">
      <c r="A32" s="166" t="s">
        <v>98</v>
      </c>
      <c r="B32" s="93">
        <f>[1]MercLab!C68</f>
        <v>816341.21607933985</v>
      </c>
      <c r="C32" s="91">
        <f t="shared" si="2"/>
        <v>9.3674675746427507</v>
      </c>
      <c r="D32" s="91">
        <f>[1]MercLab!D68</f>
        <v>5.9550545421503038</v>
      </c>
      <c r="E32" s="93">
        <f>[1]MercLab!E68</f>
        <v>816341.21607933985</v>
      </c>
      <c r="F32" s="91">
        <f t="shared" si="3"/>
        <v>11.897100856713493</v>
      </c>
      <c r="G32" s="91">
        <f>[1]MercLab!F68</f>
        <v>5.9550545421503038</v>
      </c>
      <c r="H32" s="93">
        <f>[1]MercLab!G68</f>
        <v>356763.09527453559</v>
      </c>
      <c r="I32" s="91">
        <f t="shared" si="4"/>
        <v>9.0438015541358503</v>
      </c>
      <c r="J32" s="91">
        <f>[1]MercLab!H68</f>
        <v>5.886135989233872</v>
      </c>
      <c r="K32" s="93">
        <f>[1]MercLab!I68</f>
        <v>350756.57947844896</v>
      </c>
      <c r="L32" s="91">
        <f t="shared" si="5"/>
        <v>9.5998091096856975</v>
      </c>
      <c r="M32" s="91">
        <f>[1]MercLab!J68</f>
        <v>5.8167702749202848</v>
      </c>
      <c r="N32" s="93">
        <f>[1]MercLab!K68</f>
        <v>6006.5157960870038</v>
      </c>
      <c r="O32" s="91">
        <f t="shared" si="6"/>
        <v>2.0637508998368634</v>
      </c>
      <c r="P32" s="91">
        <f>[1]MercLab!L68</f>
        <v>9.1153557316818965</v>
      </c>
      <c r="Q32" s="92">
        <f t="shared" si="7"/>
        <v>1.683614666327772</v>
      </c>
      <c r="R32" s="91">
        <f>[1]MercLab!M68</f>
        <v>5.8135243909796639</v>
      </c>
    </row>
    <row r="33" spans="1:18" x14ac:dyDescent="0.2">
      <c r="A33" s="166"/>
      <c r="B33" s="105"/>
      <c r="C33" s="96"/>
      <c r="D33" s="96"/>
      <c r="E33" s="105"/>
      <c r="F33" s="96"/>
      <c r="G33" s="96"/>
      <c r="H33" s="105"/>
      <c r="I33" s="96"/>
      <c r="J33" s="96"/>
      <c r="K33" s="105"/>
      <c r="L33" s="96"/>
      <c r="M33" s="96"/>
      <c r="N33" s="105"/>
      <c r="O33" s="96"/>
      <c r="P33" s="96"/>
      <c r="Q33" s="96"/>
      <c r="R33" s="96"/>
    </row>
    <row r="34" spans="1:18" x14ac:dyDescent="0.2">
      <c r="A34" s="169" t="s">
        <v>15</v>
      </c>
      <c r="B34" s="103"/>
      <c r="C34" s="89"/>
      <c r="D34" s="89"/>
      <c r="E34" s="103"/>
      <c r="F34" s="89"/>
      <c r="G34" s="89"/>
      <c r="H34" s="103"/>
      <c r="I34" s="89"/>
      <c r="J34" s="89"/>
      <c r="K34" s="103"/>
      <c r="L34" s="89"/>
      <c r="M34" s="89"/>
      <c r="N34" s="103"/>
      <c r="O34" s="89"/>
      <c r="P34" s="89"/>
      <c r="Q34" s="89"/>
      <c r="R34" s="89"/>
    </row>
    <row r="35" spans="1:18" x14ac:dyDescent="0.2">
      <c r="A35" s="166" t="s">
        <v>71</v>
      </c>
      <c r="B35" s="93">
        <f>[1]MercLab!C70</f>
        <v>4132728.710611477</v>
      </c>
      <c r="C35" s="91">
        <f>IF(ISNUMBER(B35/B$7*100),B35/B$7*100,0)</f>
        <v>47.422819562360104</v>
      </c>
      <c r="D35" s="91">
        <f>[1]MercLab!D70</f>
        <v>6.7056597053738871</v>
      </c>
      <c r="E35" s="93">
        <f>[1]MercLab!E70</f>
        <v>3199735.3356332006</v>
      </c>
      <c r="F35" s="91">
        <f>IF(ISNUMBER(E35/E$7*100),E35/E$7*100,0)</f>
        <v>46.631939258985575</v>
      </c>
      <c r="G35" s="91">
        <f>[1]MercLab!F70</f>
        <v>7.3688224211304902</v>
      </c>
      <c r="H35" s="93">
        <f>[1]MercLab!G70</f>
        <v>2368797.4720803881</v>
      </c>
      <c r="I35" s="91">
        <f>IF(ISNUMBER(H35/H$7*100),H35/H$7*100,0)</f>
        <v>60.048067031564337</v>
      </c>
      <c r="J35" s="91">
        <f>[1]MercLab!H70</f>
        <v>7.5012967992460631</v>
      </c>
      <c r="K35" s="93">
        <f>[1]MercLab!I70</f>
        <v>2246940.5478480123</v>
      </c>
      <c r="L35" s="91">
        <f>IF(ISNUMBER(K35/K$7*100),K35/K$7*100,0)</f>
        <v>61.496210198613902</v>
      </c>
      <c r="M35" s="91">
        <f>[1]MercLab!J70</f>
        <v>7.4055650820276897</v>
      </c>
      <c r="N35" s="93">
        <f>[1]MercLab!K70</f>
        <v>121856.92423239638</v>
      </c>
      <c r="O35" s="91">
        <f>IF(ISNUMBER(N35/N$7*100),N35/N$7*100,0)</f>
        <v>41.868255336944401</v>
      </c>
      <c r="P35" s="91">
        <f>[1]MercLab!L70</f>
        <v>9.1582846508420523</v>
      </c>
      <c r="Q35" s="92">
        <f>IF(ISNUMBER(N35/H35*100),N35/H35*100,0)</f>
        <v>5.1442525445358553</v>
      </c>
      <c r="R35" s="91">
        <f>[1]MercLab!M70</f>
        <v>3.5297058502667711</v>
      </c>
    </row>
    <row r="36" spans="1:18" x14ac:dyDescent="0.2">
      <c r="A36" s="166" t="s">
        <v>4</v>
      </c>
      <c r="B36" s="93">
        <f>[1]MercLab!C71</f>
        <v>4581912.7821347369</v>
      </c>
      <c r="C36" s="91">
        <f>IF(ISNUMBER(B36/B$7*100),B36/B$7*100,0)</f>
        <v>52.577180437642923</v>
      </c>
      <c r="D36" s="91">
        <f>[1]MercLab!D71</f>
        <v>7.0604319650881679</v>
      </c>
      <c r="E36" s="93">
        <f>[1]MercLab!E71</f>
        <v>3661946.5641104998</v>
      </c>
      <c r="F36" s="91">
        <f>IF(ISNUMBER(E36/E$7*100),E36/E$7*100,0)</f>
        <v>53.36806074101721</v>
      </c>
      <c r="G36" s="91">
        <f>[1]MercLab!F71</f>
        <v>7.6776791439170697</v>
      </c>
      <c r="H36" s="93">
        <f>[1]MercLab!G71</f>
        <v>1576038.0391697988</v>
      </c>
      <c r="I36" s="91">
        <f>IF(ISNUMBER(H36/H$7*100),H36/H$7*100,0)</f>
        <v>39.951932968438953</v>
      </c>
      <c r="J36" s="91">
        <f>[1]MercLab!H71</f>
        <v>8.6302282412251845</v>
      </c>
      <c r="K36" s="93">
        <f>[1]MercLab!I71</f>
        <v>1406846.4751102827</v>
      </c>
      <c r="L36" s="91">
        <f>IF(ISNUMBER(K36/K$7*100),K36/K$7*100,0)</f>
        <v>38.503789801390461</v>
      </c>
      <c r="M36" s="91">
        <f>[1]MercLab!J71</f>
        <v>8.5342226668622629</v>
      </c>
      <c r="N36" s="93">
        <f>[1]MercLab!K71</f>
        <v>169191.56405956979</v>
      </c>
      <c r="O36" s="91">
        <f>IF(ISNUMBER(N36/N$7*100),N36/N$7*100,0)</f>
        <v>58.131744663056203</v>
      </c>
      <c r="P36" s="91">
        <f>[1]MercLab!L71</f>
        <v>9.3902252184725974</v>
      </c>
      <c r="Q36" s="92">
        <f>IF(ISNUMBER(N36/H36*100),N36/H36*100,0)</f>
        <v>10.735246222146639</v>
      </c>
      <c r="R36" s="91">
        <f>[1]MercLab!M71</f>
        <v>4.2238441361448311</v>
      </c>
    </row>
    <row r="37" spans="1:18" x14ac:dyDescent="0.2">
      <c r="A37" s="166"/>
      <c r="B37" s="105"/>
      <c r="C37" s="91"/>
      <c r="D37" s="91"/>
      <c r="E37" s="105"/>
      <c r="F37" s="91"/>
      <c r="G37" s="91"/>
      <c r="H37" s="105"/>
      <c r="I37" s="91"/>
      <c r="J37" s="91"/>
      <c r="K37" s="105"/>
      <c r="L37" s="91"/>
      <c r="M37" s="91"/>
      <c r="N37" s="105"/>
      <c r="O37" s="91"/>
      <c r="P37" s="91"/>
      <c r="Q37" s="91"/>
      <c r="R37" s="91"/>
    </row>
    <row r="38" spans="1:18" x14ac:dyDescent="0.2">
      <c r="A38" s="169" t="s">
        <v>16</v>
      </c>
      <c r="B38" s="103"/>
      <c r="C38" s="89"/>
      <c r="D38" s="89"/>
      <c r="E38" s="103"/>
      <c r="F38" s="89"/>
      <c r="G38" s="89"/>
      <c r="H38" s="103"/>
      <c r="I38" s="89"/>
      <c r="J38" s="89"/>
      <c r="K38" s="103"/>
      <c r="L38" s="89"/>
      <c r="M38" s="89"/>
      <c r="N38" s="103"/>
      <c r="O38" s="89"/>
      <c r="P38" s="89"/>
      <c r="Q38" s="89"/>
      <c r="R38" s="89"/>
    </row>
    <row r="39" spans="1:18" x14ac:dyDescent="0.2">
      <c r="A39" s="166" t="s">
        <v>45</v>
      </c>
      <c r="B39" s="93">
        <f>[1]MercLab!C73</f>
        <v>1048068.1429510447</v>
      </c>
      <c r="C39" s="93">
        <f>IF(ISNUMBER(B39/B$7*100),B39/B$7*100,0)</f>
        <v>12.026520469298186</v>
      </c>
      <c r="D39" s="93">
        <f>[1]MercLab!D73</f>
        <v>5.3462247665694766</v>
      </c>
      <c r="E39" s="93">
        <f>[1]MercLab!E73</f>
        <v>1043795.4133343268</v>
      </c>
      <c r="F39" s="93">
        <f>IF(ISNUMBER(E39/E$7*100),E39/E$7*100,0)</f>
        <v>15.211946991791386</v>
      </c>
      <c r="G39" s="93">
        <f>[1]MercLab!F73</f>
        <v>5.3580093054739857</v>
      </c>
      <c r="H39" s="93">
        <f>[1]MercLab!G73</f>
        <v>1048068.1429510447</v>
      </c>
      <c r="I39" s="91">
        <f>IF(ISNUMBER(H39/H$7*100),H39/H$7*100,0)</f>
        <v>26.568107591865804</v>
      </c>
      <c r="J39" s="91">
        <f>[1]MercLab!H73</f>
        <v>5.3462247665694766</v>
      </c>
      <c r="K39" s="93">
        <f>[1]MercLab!I73</f>
        <v>1048068.1429510447</v>
      </c>
      <c r="L39" s="91">
        <f>IF(ISNUMBER(K39/K$7*100),K39/K$7*100,0)</f>
        <v>28.684434433797957</v>
      </c>
      <c r="M39" s="91">
        <f>[1]MercLab!J73</f>
        <v>5.3462247665694766</v>
      </c>
      <c r="N39" s="93">
        <f>[1]MercLab!K73</f>
        <v>0</v>
      </c>
      <c r="O39" s="91">
        <f>IF(ISNUMBER(N39/N$7*100),N39/N$7*100,0)</f>
        <v>0</v>
      </c>
      <c r="P39" s="91">
        <f>[1]MercLab!L73</f>
        <v>0</v>
      </c>
      <c r="Q39" s="92">
        <f t="shared" ref="Q39:Q43" si="8">IF(ISNUMBER(N39/H39*100),N39/H39*100,0)</f>
        <v>0</v>
      </c>
      <c r="R39" s="91">
        <f>[1]MercLab!M73</f>
        <v>0</v>
      </c>
    </row>
    <row r="40" spans="1:18" x14ac:dyDescent="0.2">
      <c r="A40" s="166" t="s">
        <v>46</v>
      </c>
      <c r="B40" s="93">
        <f>[1]MercLab!C74</f>
        <v>540853.22462287964</v>
      </c>
      <c r="C40" s="93">
        <f>IF(ISNUMBER(B40/B$7*100),B40/B$7*100,0)</f>
        <v>6.2062590305417009</v>
      </c>
      <c r="D40" s="93">
        <f>[1]MercLab!D74</f>
        <v>7.924416904034099</v>
      </c>
      <c r="E40" s="93">
        <f>[1]MercLab!E74</f>
        <v>540154.88582872308</v>
      </c>
      <c r="F40" s="93">
        <f>IF(ISNUMBER(E40/E$7*100),E40/E$7*100,0)</f>
        <v>7.8720478990568497</v>
      </c>
      <c r="G40" s="93">
        <f>[1]MercLab!F74</f>
        <v>7.9324812380818335</v>
      </c>
      <c r="H40" s="93">
        <f>[1]MercLab!G74</f>
        <v>540853.22462287964</v>
      </c>
      <c r="I40" s="91">
        <f>IF(ISNUMBER(H40/H$7*100),H40/H$7*100,0)</f>
        <v>13.710412590853291</v>
      </c>
      <c r="J40" s="91">
        <f>[1]MercLab!H74</f>
        <v>7.924416904034099</v>
      </c>
      <c r="K40" s="93">
        <f>[1]MercLab!I74</f>
        <v>540853.22462287964</v>
      </c>
      <c r="L40" s="91">
        <f>IF(ISNUMBER(K40/K$7*100),K40/K$7*100,0)</f>
        <v>14.802538331448789</v>
      </c>
      <c r="M40" s="91">
        <f>[1]MercLab!J74</f>
        <v>7.924416904034099</v>
      </c>
      <c r="N40" s="93">
        <f>[1]MercLab!K74</f>
        <v>0</v>
      </c>
      <c r="O40" s="91">
        <f>IF(ISNUMBER(N40/N$7*100),N40/N$7*100,0)</f>
        <v>0</v>
      </c>
      <c r="P40" s="91">
        <f>[1]MercLab!L74</f>
        <v>0</v>
      </c>
      <c r="Q40" s="92">
        <f t="shared" si="8"/>
        <v>0</v>
      </c>
      <c r="R40" s="91">
        <f>[1]MercLab!M74</f>
        <v>0</v>
      </c>
    </row>
    <row r="41" spans="1:18" x14ac:dyDescent="0.2">
      <c r="A41" s="166" t="s">
        <v>67</v>
      </c>
      <c r="B41" s="207">
        <f>[1]MercLab!C75</f>
        <v>2064618.2651976335</v>
      </c>
      <c r="C41" s="208">
        <f>IF(ISNUMBER(B41/B$7*100),B41/B$7*100,0)</f>
        <v>23.691373499600843</v>
      </c>
      <c r="D41" s="208">
        <f>[1]MercLab!D75</f>
        <v>8.926284715349686</v>
      </c>
      <c r="E41" s="207">
        <f>[1]MercLab!E75</f>
        <v>2058970.5321091451</v>
      </c>
      <c r="F41" s="208">
        <f>IF(ISNUMBER(E41/E$7*100),E41/E$7*100,0)</f>
        <v>30.006790786761911</v>
      </c>
      <c r="G41" s="208">
        <f>[1]MercLab!F75</f>
        <v>8.9435869559299395</v>
      </c>
      <c r="H41" s="93">
        <f>[1]MercLab!G75</f>
        <v>2064618.2651976335</v>
      </c>
      <c r="I41" s="91">
        <f>IF(ISNUMBER(H41/H$7*100),H41/H$7*100,0)</f>
        <v>52.337245984266346</v>
      </c>
      <c r="J41" s="91">
        <f>[1]MercLab!H75</f>
        <v>8.926284715349686</v>
      </c>
      <c r="K41" s="93">
        <f>[1]MercLab!I75</f>
        <v>2064618.2651976335</v>
      </c>
      <c r="L41" s="91">
        <f>IF(ISNUMBER(K41/K$7*100),K41/K$7*100,0)</f>
        <v>56.506256446389749</v>
      </c>
      <c r="M41" s="91">
        <f>[1]MercLab!J75</f>
        <v>8.926284715349686</v>
      </c>
      <c r="N41" s="93">
        <f>[1]MercLab!K75</f>
        <v>0</v>
      </c>
      <c r="O41" s="91">
        <f>IF(ISNUMBER(N41/N$7*100),N41/N$7*100,0)</f>
        <v>0</v>
      </c>
      <c r="P41" s="91">
        <f>[1]MercLab!L75</f>
        <v>0</v>
      </c>
      <c r="Q41" s="92">
        <f t="shared" si="8"/>
        <v>0</v>
      </c>
      <c r="R41" s="91">
        <f>[1]MercLab!M75</f>
        <v>0</v>
      </c>
    </row>
    <row r="42" spans="1:18" x14ac:dyDescent="0.2">
      <c r="A42" s="166" t="s">
        <v>63</v>
      </c>
      <c r="B42" s="207">
        <f>[1]MercLab!C76</f>
        <v>247.39018694307251</v>
      </c>
      <c r="C42" s="208">
        <f>IF(ISNUMBER(B42/B$7*100),B42/B$7*100,0)</f>
        <v>2.8387878852962518E-3</v>
      </c>
      <c r="D42" s="208">
        <f>[1]MercLab!D76</f>
        <v>12</v>
      </c>
      <c r="E42" s="207">
        <f>[1]MercLab!E76</f>
        <v>247.39018694307251</v>
      </c>
      <c r="F42" s="208">
        <f>IF(ISNUMBER(E42/E$7*100),E42/E$7*100,0)</f>
        <v>3.6053869963327792E-3</v>
      </c>
      <c r="G42" s="208">
        <f>[1]MercLab!F76</f>
        <v>12</v>
      </c>
      <c r="H42" s="93">
        <f>[1]MercLab!G76</f>
        <v>247.39018694307251</v>
      </c>
      <c r="I42" s="91">
        <f>IF(ISNUMBER(H42/H$7*100),H42/H$7*100,0)</f>
        <v>6.2712421401996147E-3</v>
      </c>
      <c r="J42" s="91">
        <f>[1]MercLab!H76</f>
        <v>12</v>
      </c>
      <c r="K42" s="93">
        <f>[1]MercLab!I76</f>
        <v>247.39018694307251</v>
      </c>
      <c r="L42" s="91">
        <f>IF(ISNUMBER(K42/K$7*100),K42/K$7*100,0)</f>
        <v>6.7707883735046871E-3</v>
      </c>
      <c r="M42" s="91">
        <f>[1]MercLab!J76</f>
        <v>12</v>
      </c>
      <c r="N42" s="93">
        <f>[1]MercLab!K76</f>
        <v>0</v>
      </c>
      <c r="O42" s="91">
        <f>IF(ISNUMBER(N42/N$7*100),N42/N$7*100,0)</f>
        <v>0</v>
      </c>
      <c r="P42" s="91">
        <f>[1]MercLab!L76</f>
        <v>0</v>
      </c>
      <c r="Q42" s="92">
        <f t="shared" si="8"/>
        <v>0</v>
      </c>
      <c r="R42" s="91">
        <f>[1]MercLab!M76</f>
        <v>0</v>
      </c>
    </row>
    <row r="43" spans="1:18" x14ac:dyDescent="0.2">
      <c r="A43" s="166" t="s">
        <v>99</v>
      </c>
      <c r="B43" s="207">
        <f>[1]MercLab!C77</f>
        <v>153899.50528348621</v>
      </c>
      <c r="C43" s="208">
        <f>IF(ISNUMBER(B43/B$7*100),B43/B$7*100,0)</f>
        <v>1.7659877966476514</v>
      </c>
      <c r="D43" s="208">
        <f>[1]MercLab!D77</f>
        <v>9.4017941289960234</v>
      </c>
      <c r="E43" s="207">
        <f>[1]MercLab!E77</f>
        <v>153899.50528348621</v>
      </c>
      <c r="F43" s="208">
        <f>IF(ISNUMBER(E43/E$7*100),E43/E$7*100,0)</f>
        <v>2.2428831230028168</v>
      </c>
      <c r="G43" s="208">
        <f>[1]MercLab!F77</f>
        <v>9.4017941289960234</v>
      </c>
      <c r="H43" s="93">
        <f>[1]MercLab!G77</f>
        <v>153899.50528348621</v>
      </c>
      <c r="I43" s="91">
        <f>IF(ISNUMBER(H43/H$7*100),H43/H$7*100,0)</f>
        <v>3.9012908103414903</v>
      </c>
      <c r="J43" s="91">
        <f>[1]MercLab!H77</f>
        <v>9.4017941289960234</v>
      </c>
      <c r="K43" s="93">
        <f>[1]MercLab!I77</f>
        <v>0</v>
      </c>
      <c r="L43" s="91">
        <f>IF(ISNUMBER(K43/K$7*100),K43/K$7*100,0)</f>
        <v>0</v>
      </c>
      <c r="M43" s="91">
        <f>[1]MercLab!J77</f>
        <v>0</v>
      </c>
      <c r="N43" s="93">
        <f>[1]MercLab!K77</f>
        <v>153899.50528348621</v>
      </c>
      <c r="O43" s="91">
        <f>IF(ISNUMBER(N43/N$7*100),N43/N$7*100,0)</f>
        <v>52.87761712374963</v>
      </c>
      <c r="P43" s="91">
        <f>[1]MercLab!L77</f>
        <v>9.4017941289960234</v>
      </c>
      <c r="Q43" s="92">
        <f t="shared" si="8"/>
        <v>100</v>
      </c>
      <c r="R43" s="91">
        <f>[1]MercLab!M77</f>
        <v>4.4840457096653861</v>
      </c>
    </row>
    <row r="44" spans="1:18" x14ac:dyDescent="0.2">
      <c r="A44" s="162"/>
      <c r="B44" s="165"/>
      <c r="C44" s="164"/>
      <c r="D44" s="163"/>
      <c r="E44" s="165"/>
      <c r="F44" s="164"/>
      <c r="G44" s="163"/>
      <c r="H44" s="165"/>
      <c r="I44" s="164"/>
      <c r="J44" s="163"/>
      <c r="K44" s="165"/>
      <c r="L44" s="164"/>
      <c r="M44" s="163"/>
      <c r="N44" s="165"/>
      <c r="O44" s="164"/>
      <c r="P44" s="163"/>
      <c r="Q44" s="150"/>
      <c r="R44" s="150"/>
    </row>
    <row r="45" spans="1:18" x14ac:dyDescent="0.2">
      <c r="A45" s="2" t="str">
        <f>'C01'!A46</f>
        <v>Fuente: Instituto Nacional de Estadística (INE). LIV Encuesta Permanente de Hogares de Propósitos Múltiples, Junio 2016.</v>
      </c>
      <c r="F45" s="21"/>
      <c r="I45" s="21"/>
      <c r="L45" s="21"/>
    </row>
    <row r="46" spans="1:18" x14ac:dyDescent="0.2">
      <c r="A46" s="198" t="s">
        <v>123</v>
      </c>
      <c r="B46" s="5"/>
      <c r="F46" s="21"/>
      <c r="I46" s="21"/>
      <c r="L46" s="21"/>
    </row>
    <row r="47" spans="1:18" x14ac:dyDescent="0.2">
      <c r="A47" s="2" t="s">
        <v>78</v>
      </c>
      <c r="B47" s="5"/>
      <c r="F47" s="21"/>
      <c r="I47" s="21"/>
      <c r="L47" s="21"/>
    </row>
    <row r="48" spans="1:18" x14ac:dyDescent="0.2">
      <c r="A48" s="2" t="s">
        <v>79</v>
      </c>
      <c r="B48" s="5"/>
      <c r="F48" s="21"/>
      <c r="I48" s="21"/>
      <c r="L48" s="21"/>
    </row>
    <row r="49" spans="1:12" x14ac:dyDescent="0.2">
      <c r="A49" s="2" t="s">
        <v>80</v>
      </c>
      <c r="F49" s="21"/>
      <c r="I49" s="21"/>
      <c r="L49" s="21"/>
    </row>
    <row r="50" spans="1:12" x14ac:dyDescent="0.2">
      <c r="A50" s="2" t="s">
        <v>92</v>
      </c>
      <c r="F50" s="21"/>
      <c r="I50" s="21"/>
      <c r="L50" s="21"/>
    </row>
    <row r="51" spans="1:12" x14ac:dyDescent="0.2">
      <c r="A51" s="2" t="s">
        <v>93</v>
      </c>
      <c r="F51" s="21"/>
      <c r="I51" s="21"/>
      <c r="L51" s="21"/>
    </row>
    <row r="52" spans="1:12" x14ac:dyDescent="0.2">
      <c r="E52" s="9"/>
      <c r="F52" s="21"/>
      <c r="G52" s="3"/>
      <c r="I52" s="21"/>
      <c r="L52" s="21"/>
    </row>
    <row r="53" spans="1:12" x14ac:dyDescent="0.2">
      <c r="F53" s="21"/>
      <c r="I53" s="21"/>
      <c r="L53" s="21"/>
    </row>
    <row r="54" spans="1:12" x14ac:dyDescent="0.2">
      <c r="B54" s="9"/>
      <c r="F54" s="21"/>
      <c r="I54" s="21"/>
      <c r="L54" s="21"/>
    </row>
    <row r="56" spans="1:12" x14ac:dyDescent="0.2">
      <c r="B56" s="9"/>
    </row>
    <row r="57" spans="1:12" x14ac:dyDescent="0.2">
      <c r="B57" s="9"/>
    </row>
  </sheetData>
  <mergeCells count="11">
    <mergeCell ref="A1:R1"/>
    <mergeCell ref="A2:R2"/>
    <mergeCell ref="A3:A5"/>
    <mergeCell ref="B3:D4"/>
    <mergeCell ref="E3:G4"/>
    <mergeCell ref="H3:P3"/>
    <mergeCell ref="Q3:Q5"/>
    <mergeCell ref="R3:R5"/>
    <mergeCell ref="H4:J4"/>
    <mergeCell ref="K4:M4"/>
    <mergeCell ref="N4:P4"/>
  </mergeCells>
  <phoneticPr fontId="0" type="noConversion"/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  <ignoredErrors>
    <ignoredError sqref="Q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7"/>
  <sheetViews>
    <sheetView workbookViewId="0">
      <selection activeCell="A16" sqref="A16"/>
    </sheetView>
  </sheetViews>
  <sheetFormatPr baseColWidth="10" defaultRowHeight="11.25" x14ac:dyDescent="0.2"/>
  <cols>
    <col min="1" max="1" width="75" style="214" customWidth="1"/>
    <col min="2" max="2" width="13" style="23" customWidth="1"/>
    <col min="3" max="3" width="13" style="44" bestFit="1" customWidth="1"/>
    <col min="4" max="4" width="10.5" style="23" bestFit="1" customWidth="1"/>
    <col min="5" max="5" width="13" style="23" customWidth="1"/>
    <col min="6" max="6" width="8.83203125" style="44" customWidth="1"/>
    <col min="7" max="7" width="6.1640625" style="23" customWidth="1"/>
    <col min="8" max="8" width="10.6640625" style="23" customWidth="1"/>
    <col min="9" max="9" width="8.5" style="44" customWidth="1"/>
    <col min="10" max="10" width="5.6640625" style="23" customWidth="1"/>
    <col min="11" max="11" width="10.5" style="23" bestFit="1" customWidth="1"/>
    <col min="12" max="12" width="6.5" style="23" customWidth="1"/>
    <col min="13" max="16384" width="12" style="214"/>
  </cols>
  <sheetData>
    <row r="1" spans="1:18" x14ac:dyDescent="0.2">
      <c r="A1" s="223" t="s">
        <v>121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2" spans="1:18" x14ac:dyDescent="0.2">
      <c r="A2" s="232" t="s">
        <v>77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18" ht="13.5" customHeight="1" x14ac:dyDescent="0.35">
      <c r="A3" s="224" t="s">
        <v>38</v>
      </c>
      <c r="B3" s="233" t="s">
        <v>39</v>
      </c>
      <c r="C3" s="233"/>
      <c r="D3" s="233"/>
      <c r="E3" s="233"/>
      <c r="F3" s="233"/>
      <c r="G3" s="233"/>
      <c r="H3" s="233"/>
      <c r="I3" s="233"/>
      <c r="J3" s="233"/>
      <c r="K3" s="234" t="s">
        <v>27</v>
      </c>
      <c r="L3" s="234" t="s">
        <v>28</v>
      </c>
    </row>
    <row r="4" spans="1:18" ht="15.75" customHeight="1" x14ac:dyDescent="0.35">
      <c r="A4" s="225"/>
      <c r="B4" s="237" t="s">
        <v>0</v>
      </c>
      <c r="C4" s="237"/>
      <c r="D4" s="237"/>
      <c r="E4" s="237" t="s">
        <v>29</v>
      </c>
      <c r="F4" s="237"/>
      <c r="G4" s="237"/>
      <c r="H4" s="237" t="s">
        <v>30</v>
      </c>
      <c r="I4" s="237"/>
      <c r="J4" s="237"/>
      <c r="K4" s="235"/>
      <c r="L4" s="235"/>
    </row>
    <row r="5" spans="1:18" x14ac:dyDescent="0.2">
      <c r="A5" s="226"/>
      <c r="B5" s="161" t="s">
        <v>6</v>
      </c>
      <c r="C5" s="160" t="s">
        <v>91</v>
      </c>
      <c r="D5" s="161" t="s">
        <v>31</v>
      </c>
      <c r="E5" s="161" t="s">
        <v>6</v>
      </c>
      <c r="F5" s="160" t="s">
        <v>91</v>
      </c>
      <c r="G5" s="161" t="s">
        <v>31</v>
      </c>
      <c r="H5" s="161" t="s">
        <v>6</v>
      </c>
      <c r="I5" s="160" t="s">
        <v>91</v>
      </c>
      <c r="J5" s="161" t="s">
        <v>31</v>
      </c>
      <c r="K5" s="236"/>
      <c r="L5" s="236"/>
    </row>
    <row r="6" spans="1:18" x14ac:dyDescent="0.2">
      <c r="A6" s="20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8" ht="12" customHeight="1" x14ac:dyDescent="0.2">
      <c r="A7" s="68" t="s">
        <v>76</v>
      </c>
      <c r="B7" s="22">
        <f>SUM(B10:B33)</f>
        <v>3943279.5072535211</v>
      </c>
      <c r="C7" s="22">
        <f>'C02'!I7</f>
        <v>100.00000000001046</v>
      </c>
      <c r="D7" s="67">
        <f>'C02'!J7</f>
        <v>7.9598013086785633</v>
      </c>
      <c r="E7" s="22">
        <f>SUM(E10:E33)</f>
        <v>3653787.0229586866</v>
      </c>
      <c r="F7" s="22">
        <f>'C02'!L7</f>
        <v>100.00000000001047</v>
      </c>
      <c r="G7" s="67">
        <f>'C02'!M7</f>
        <v>7.8469708304500534</v>
      </c>
      <c r="H7" s="22">
        <f>SUM(H10:H33)</f>
        <v>289492.48429482605</v>
      </c>
      <c r="I7" s="22">
        <f>'C02'!O7</f>
        <v>100.00000000000063</v>
      </c>
      <c r="J7" s="67">
        <f>'C02'!P7</f>
        <v>9.2937574842505963</v>
      </c>
      <c r="K7" s="67">
        <f>'C02'!Q7</f>
        <v>7.3779625908846995</v>
      </c>
      <c r="L7" s="67">
        <f>'C02'!R7</f>
        <v>3.8939492499920974</v>
      </c>
      <c r="M7" s="22"/>
    </row>
    <row r="8" spans="1:18" ht="12" customHeight="1" x14ac:dyDescent="0.2">
      <c r="B8" s="8"/>
      <c r="C8" s="101"/>
      <c r="D8" s="101"/>
      <c r="E8" s="8"/>
      <c r="F8" s="101"/>
      <c r="G8" s="101"/>
      <c r="H8" s="8"/>
      <c r="I8" s="101"/>
      <c r="J8" s="101"/>
      <c r="K8" s="101"/>
      <c r="L8" s="101"/>
      <c r="M8" s="23"/>
    </row>
    <row r="9" spans="1:18" x14ac:dyDescent="0.2">
      <c r="A9" s="65" t="s">
        <v>130</v>
      </c>
      <c r="B9" s="22"/>
      <c r="C9" s="67"/>
      <c r="D9" s="67"/>
      <c r="E9" s="22"/>
      <c r="F9" s="67"/>
      <c r="G9" s="67"/>
      <c r="H9" s="22"/>
      <c r="I9" s="67"/>
      <c r="J9" s="67"/>
      <c r="K9" s="89"/>
      <c r="L9" s="67"/>
      <c r="M9" s="9"/>
    </row>
    <row r="10" spans="1:18" x14ac:dyDescent="0.2">
      <c r="A10" s="107" t="s">
        <v>132</v>
      </c>
      <c r="B10" s="69">
        <f>[1]MercLab!G79</f>
        <v>1051879.5204060904</v>
      </c>
      <c r="C10" s="33">
        <f>IF(ISNUMBER(B10/B$7*100),B10/B$7*100,0)</f>
        <v>26.675246288557425</v>
      </c>
      <c r="D10" s="33">
        <f>[1]MercLab!H79</f>
        <v>5.3562452720512521</v>
      </c>
      <c r="E10" s="69">
        <f>[1]MercLab!I79</f>
        <v>1040207.7914430979</v>
      </c>
      <c r="F10" s="33">
        <f>IF(ISNUMBER(E10/E$7*100),E10/E$7*100,0)</f>
        <v>28.469305542630678</v>
      </c>
      <c r="G10" s="33">
        <f>[1]MercLab!J79</f>
        <v>5.3391304660750061</v>
      </c>
      <c r="H10" s="69">
        <f>[1]MercLab!K79</f>
        <v>11671.728962993851</v>
      </c>
      <c r="I10" s="33">
        <f>IF(ISNUMBER(H10/H$7*100),H10/H$7*100,0)</f>
        <v>4.0317899759729459</v>
      </c>
      <c r="J10" s="33">
        <f>[1]MercLab!L79</f>
        <v>6.7649420657018</v>
      </c>
      <c r="K10" s="33">
        <f t="shared" ref="K10:K36" si="0">IF(ISNUMBER(H10/B10*100),H10/B10*100,0)</f>
        <v>1.1096070164468876</v>
      </c>
      <c r="L10" s="33">
        <f>[1]MercLab!M79</f>
        <v>1.0905391543040028</v>
      </c>
      <c r="M10" s="9"/>
    </row>
    <row r="11" spans="1:18" x14ac:dyDescent="0.2">
      <c r="A11" s="107" t="s">
        <v>133</v>
      </c>
      <c r="B11" s="69">
        <f>[1]MercLab!G80</f>
        <v>8388.8423275688256</v>
      </c>
      <c r="C11" s="33">
        <f t="shared" ref="C11:C20" si="1">IF(ISNUMBER(B11/B$7*100),B11/B$7*100,0)</f>
        <v>0.21273770505331543</v>
      </c>
      <c r="D11" s="33">
        <f>[1]MercLab!H80</f>
        <v>6.4683899518464951</v>
      </c>
      <c r="E11" s="69">
        <f>[1]MercLab!I80</f>
        <v>7860.3515079469526</v>
      </c>
      <c r="F11" s="33">
        <f t="shared" ref="F11:F20" si="2">IF(ISNUMBER(E11/E$7*100),E11/E$7*100,0)</f>
        <v>0.21512889116295461</v>
      </c>
      <c r="G11" s="33">
        <f>[1]MercLab!J80</f>
        <v>6.2609019569170536</v>
      </c>
      <c r="H11" s="69">
        <f>[1]MercLab!K80</f>
        <v>528.49081962187358</v>
      </c>
      <c r="I11" s="33">
        <f t="shared" ref="I11:I20" si="3">IF(ISNUMBER(H11/H$7*100),H11/H$7*100,0)</f>
        <v>0.18255769952343423</v>
      </c>
      <c r="J11" s="33">
        <f>[1]MercLab!L80</f>
        <v>12</v>
      </c>
      <c r="K11" s="33">
        <f t="shared" si="0"/>
        <v>6.2999255318586469</v>
      </c>
      <c r="L11" s="33">
        <f>[1]MercLab!M80</f>
        <v>6.095893066096731</v>
      </c>
      <c r="M11" s="9"/>
    </row>
    <row r="12" spans="1:18" x14ac:dyDescent="0.2">
      <c r="A12" s="107" t="s">
        <v>72</v>
      </c>
      <c r="B12" s="69">
        <f>[1]MercLab!G81</f>
        <v>562609.42545383004</v>
      </c>
      <c r="C12" s="33">
        <f t="shared" si="1"/>
        <v>14.26755127093908</v>
      </c>
      <c r="D12" s="33">
        <f>[1]MercLab!H81</f>
        <v>7.9767409673694596</v>
      </c>
      <c r="E12" s="69">
        <f>[1]MercLab!I81</f>
        <v>540853.22462287964</v>
      </c>
      <c r="F12" s="33">
        <f t="shared" si="2"/>
        <v>14.802538331446558</v>
      </c>
      <c r="G12" s="33">
        <f>[1]MercLab!J81</f>
        <v>7.924416904034099</v>
      </c>
      <c r="H12" s="69">
        <f>[1]MercLab!K81</f>
        <v>21756.200830946687</v>
      </c>
      <c r="I12" s="33">
        <f t="shared" si="3"/>
        <v>7.5152903827339621</v>
      </c>
      <c r="J12" s="33">
        <f>[1]MercLab!L81</f>
        <v>9.240553847868787</v>
      </c>
      <c r="K12" s="33">
        <f t="shared" si="0"/>
        <v>3.8670167698305091</v>
      </c>
      <c r="L12" s="33">
        <f>[1]MercLab!M81</f>
        <v>4.4074947652458487</v>
      </c>
      <c r="M12" s="9"/>
    </row>
    <row r="13" spans="1:18" x14ac:dyDescent="0.2">
      <c r="A13" s="107" t="s">
        <v>134</v>
      </c>
      <c r="B13" s="69">
        <f>[1]MercLab!G82</f>
        <v>12782.116862846697</v>
      </c>
      <c r="C13" s="33">
        <f t="shared" si="1"/>
        <v>0.32414939999395054</v>
      </c>
      <c r="D13" s="33">
        <f>[1]MercLab!H82</f>
        <v>10.555161292306092</v>
      </c>
      <c r="E13" s="69">
        <f>[1]MercLab!I82</f>
        <v>11766.366921426796</v>
      </c>
      <c r="F13" s="33">
        <f t="shared" si="2"/>
        <v>0.32203209567203711</v>
      </c>
      <c r="G13" s="33">
        <f>[1]MercLab!J82</f>
        <v>10.890210779983647</v>
      </c>
      <c r="H13" s="69">
        <f>[1]MercLab!K82</f>
        <v>1015.7499414199017</v>
      </c>
      <c r="I13" s="33">
        <f t="shared" si="3"/>
        <v>0.35087264662299067</v>
      </c>
      <c r="J13" s="33">
        <f>[1]MercLab!L82</f>
        <v>7.0702108887908182</v>
      </c>
      <c r="K13" s="33">
        <f t="shared" si="0"/>
        <v>7.9466488400864508</v>
      </c>
      <c r="L13" s="33">
        <f>[1]MercLab!M82</f>
        <v>2.47477823881911</v>
      </c>
      <c r="M13" s="9"/>
    </row>
    <row r="14" spans="1:18" ht="22.5" x14ac:dyDescent="0.2">
      <c r="A14" s="273" t="s">
        <v>135</v>
      </c>
      <c r="B14" s="69">
        <f>[1]MercLab!G83</f>
        <v>19110.321673466078</v>
      </c>
      <c r="C14" s="33">
        <f t="shared" si="1"/>
        <v>0.48463015716520547</v>
      </c>
      <c r="D14" s="33">
        <f>[1]MercLab!H83</f>
        <v>7.0724945867192748</v>
      </c>
      <c r="E14" s="69">
        <f>[1]MercLab!I83</f>
        <v>18470.941542416764</v>
      </c>
      <c r="F14" s="33">
        <f t="shared" si="2"/>
        <v>0.50552868643831783</v>
      </c>
      <c r="G14" s="33">
        <f>[1]MercLab!J83</f>
        <v>6.9853808656194767</v>
      </c>
      <c r="H14" s="69">
        <f>[1]MercLab!K83</f>
        <v>639.38013104931201</v>
      </c>
      <c r="I14" s="33">
        <f t="shared" si="3"/>
        <v>0.22086242846917989</v>
      </c>
      <c r="J14" s="33">
        <f>[1]MercLab!L83</f>
        <v>9.0980856114061126</v>
      </c>
      <c r="K14" s="33">
        <f t="shared" si="0"/>
        <v>3.3457319137493426</v>
      </c>
      <c r="L14" s="33">
        <f>[1]MercLab!M83</f>
        <v>2.6121746603299378</v>
      </c>
      <c r="M14" s="9"/>
    </row>
    <row r="15" spans="1:18" x14ac:dyDescent="0.2">
      <c r="A15" s="107" t="s">
        <v>136</v>
      </c>
      <c r="B15" s="69">
        <f>[1]MercLab!G84</f>
        <v>211586.30389064236</v>
      </c>
      <c r="C15" s="33">
        <f t="shared" si="1"/>
        <v>5.365744515483545</v>
      </c>
      <c r="D15" s="33">
        <f>[1]MercLab!H84</f>
        <v>6.6586308108241452</v>
      </c>
      <c r="E15" s="69">
        <f>[1]MercLab!I84</f>
        <v>194981.42640855015</v>
      </c>
      <c r="F15" s="33">
        <f t="shared" si="2"/>
        <v>5.3364201356942313</v>
      </c>
      <c r="G15" s="33">
        <f>[1]MercLab!J84</f>
        <v>6.6263270630255029</v>
      </c>
      <c r="H15" s="69">
        <f>[1]MercLab!K84</f>
        <v>16604.877482092161</v>
      </c>
      <c r="I15" s="33">
        <f t="shared" si="3"/>
        <v>5.7358578833367426</v>
      </c>
      <c r="J15" s="33">
        <f>[1]MercLab!L84</f>
        <v>7.0473398605896547</v>
      </c>
      <c r="K15" s="33">
        <f t="shared" si="0"/>
        <v>7.8478035566396267</v>
      </c>
      <c r="L15" s="33">
        <f>[1]MercLab!M84</f>
        <v>1.644354310669728</v>
      </c>
      <c r="M15" s="9"/>
    </row>
    <row r="16" spans="1:18" ht="22.5" x14ac:dyDescent="0.2">
      <c r="A16" s="273" t="s">
        <v>137</v>
      </c>
      <c r="B16" s="69">
        <f>[1]MercLab!G85</f>
        <v>787790.83631973644</v>
      </c>
      <c r="C16" s="33">
        <f t="shared" si="1"/>
        <v>19.978062292328595</v>
      </c>
      <c r="D16" s="33">
        <f>[1]MercLab!H85</f>
        <v>8.1433094381342315</v>
      </c>
      <c r="E16" s="69">
        <f>[1]MercLab!I85</f>
        <v>756122.57982047787</v>
      </c>
      <c r="F16" s="33">
        <f t="shared" si="2"/>
        <v>20.69421603036405</v>
      </c>
      <c r="G16" s="33">
        <f>[1]MercLab!J85</f>
        <v>8.0651205788817268</v>
      </c>
      <c r="H16" s="69">
        <f>[1]MercLab!K85</f>
        <v>31668.256499253217</v>
      </c>
      <c r="I16" s="33">
        <f t="shared" si="3"/>
        <v>10.939232697661854</v>
      </c>
      <c r="J16" s="33">
        <f>[1]MercLab!L85</f>
        <v>9.9331447034297149</v>
      </c>
      <c r="K16" s="33">
        <f t="shared" si="0"/>
        <v>4.019881298339981</v>
      </c>
      <c r="L16" s="33">
        <f>[1]MercLab!M85</f>
        <v>4.3574013935238955</v>
      </c>
      <c r="M16" s="9"/>
    </row>
    <row r="17" spans="1:12" x14ac:dyDescent="0.2">
      <c r="A17" s="107" t="s">
        <v>138</v>
      </c>
      <c r="B17" s="69">
        <f>[1]MercLab!G86</f>
        <v>109354.52096000675</v>
      </c>
      <c r="C17" s="33">
        <f t="shared" si="1"/>
        <v>2.7731871595420268</v>
      </c>
      <c r="D17" s="33">
        <f>[1]MercLab!H86</f>
        <v>7.7913116199118795</v>
      </c>
      <c r="E17" s="69">
        <f>[1]MercLab!I86</f>
        <v>104908.48304553704</v>
      </c>
      <c r="F17" s="33">
        <f t="shared" si="2"/>
        <v>2.8712260015797653</v>
      </c>
      <c r="G17" s="33">
        <f>[1]MercLab!J86</f>
        <v>7.7462252897176782</v>
      </c>
      <c r="H17" s="69">
        <f>[1]MercLab!K86</f>
        <v>4446.0379144697117</v>
      </c>
      <c r="I17" s="33">
        <f t="shared" si="3"/>
        <v>1.5358042628636124</v>
      </c>
      <c r="J17" s="33">
        <f>[1]MercLab!L86</f>
        <v>8.8267863036838037</v>
      </c>
      <c r="K17" s="33">
        <f t="shared" si="0"/>
        <v>4.0657102014974962</v>
      </c>
      <c r="L17" s="33">
        <f>[1]MercLab!M86</f>
        <v>4.1525282608393344</v>
      </c>
    </row>
    <row r="18" spans="1:12" x14ac:dyDescent="0.2">
      <c r="A18" s="107" t="s">
        <v>139</v>
      </c>
      <c r="B18" s="69">
        <f>[1]MercLab!G87</f>
        <v>178542.14397114888</v>
      </c>
      <c r="C18" s="33">
        <f t="shared" si="1"/>
        <v>4.527757762104538</v>
      </c>
      <c r="D18" s="33">
        <f>[1]MercLab!H87</f>
        <v>8.0307106101983763</v>
      </c>
      <c r="E18" s="69">
        <f>[1]MercLab!I87</f>
        <v>168813.09763706708</v>
      </c>
      <c r="F18" s="33">
        <f t="shared" si="2"/>
        <v>4.6202227052733127</v>
      </c>
      <c r="G18" s="33">
        <f>[1]MercLab!J87</f>
        <v>7.9814324293971852</v>
      </c>
      <c r="H18" s="69">
        <f>[1]MercLab!K87</f>
        <v>9729.0463340819824</v>
      </c>
      <c r="I18" s="33">
        <f t="shared" si="3"/>
        <v>3.3607250142541489</v>
      </c>
      <c r="J18" s="33">
        <f>[1]MercLab!L87</f>
        <v>8.9165522526299714</v>
      </c>
      <c r="K18" s="33">
        <f t="shared" si="0"/>
        <v>5.4491595752620325</v>
      </c>
      <c r="L18" s="33">
        <f>[1]MercLab!M87</f>
        <v>3.2849137977477101</v>
      </c>
    </row>
    <row r="19" spans="1:12" x14ac:dyDescent="0.2">
      <c r="A19" s="107" t="s">
        <v>140</v>
      </c>
      <c r="B19" s="69">
        <f>[1]MercLab!G88</f>
        <v>35764.230670381279</v>
      </c>
      <c r="C19" s="33">
        <f t="shared" si="1"/>
        <v>0.9069666658068305</v>
      </c>
      <c r="D19" s="33">
        <f>[1]MercLab!H88</f>
        <v>12.602739740157688</v>
      </c>
      <c r="E19" s="69">
        <f>[1]MercLab!I88</f>
        <v>34476.001706357645</v>
      </c>
      <c r="F19" s="33">
        <f t="shared" si="2"/>
        <v>0.94356900086749984</v>
      </c>
      <c r="G19" s="33">
        <f>[1]MercLab!J88</f>
        <v>12.446453929294279</v>
      </c>
      <c r="H19" s="69">
        <f>[1]MercLab!K88</f>
        <v>1288.2289640236327</v>
      </c>
      <c r="I19" s="33">
        <f t="shared" si="3"/>
        <v>0.44499565063377239</v>
      </c>
      <c r="J19" s="33">
        <f>[1]MercLab!L88</f>
        <v>16.760341158019056</v>
      </c>
      <c r="K19" s="33">
        <f t="shared" si="0"/>
        <v>3.602003845396569</v>
      </c>
      <c r="L19" s="33">
        <f>[1]MercLab!M88</f>
        <v>4.0833850171642014</v>
      </c>
    </row>
    <row r="20" spans="1:12" x14ac:dyDescent="0.2">
      <c r="A20" s="107" t="s">
        <v>141</v>
      </c>
      <c r="B20" s="69">
        <f>[1]MercLab!G89</f>
        <v>52695.825290598317</v>
      </c>
      <c r="C20" s="33">
        <f t="shared" si="1"/>
        <v>1.3363451714154737</v>
      </c>
      <c r="D20" s="33">
        <f>[1]MercLab!H89</f>
        <v>13.397276445452652</v>
      </c>
      <c r="E20" s="69">
        <f>[1]MercLab!I89</f>
        <v>50097.746969729866</v>
      </c>
      <c r="F20" s="33">
        <f t="shared" si="2"/>
        <v>1.3711184219260477</v>
      </c>
      <c r="G20" s="33">
        <f>[1]MercLab!J89</f>
        <v>13.444751421186368</v>
      </c>
      <c r="H20" s="69">
        <f>[1]MercLab!K89</f>
        <v>2598.0783208684416</v>
      </c>
      <c r="I20" s="33">
        <f t="shared" si="3"/>
        <v>0.89745967920275838</v>
      </c>
      <c r="J20" s="33">
        <f>[1]MercLab!L89</f>
        <v>12.498795714988637</v>
      </c>
      <c r="K20" s="33">
        <f t="shared" si="0"/>
        <v>4.9303304513042239</v>
      </c>
      <c r="L20" s="33">
        <f>[1]MercLab!M89</f>
        <v>3.0513976200260298</v>
      </c>
    </row>
    <row r="21" spans="1:12" x14ac:dyDescent="0.2">
      <c r="A21" s="107" t="s">
        <v>142</v>
      </c>
      <c r="B21" s="69">
        <f>[1]MercLab!G90</f>
        <v>8725.6798893748273</v>
      </c>
      <c r="C21" s="33">
        <f t="shared" ref="C21:C31" si="4">IF(ISNUMBER(B21/B$7*100),B21/B$7*100,0)</f>
        <v>0.22127977165514778</v>
      </c>
      <c r="D21" s="33">
        <f>[1]MercLab!H90</f>
        <v>12.767560110182449</v>
      </c>
      <c r="E21" s="69">
        <f>[1]MercLab!I90</f>
        <v>8478.6915199954547</v>
      </c>
      <c r="F21" s="33">
        <f t="shared" ref="F21:F31" si="5">IF(ISNUMBER(E21/E$7*100),E21/E$7*100,0)</f>
        <v>0.23205215483878311</v>
      </c>
      <c r="G21" s="33">
        <f>[1]MercLab!J90</f>
        <v>12.987719786738248</v>
      </c>
      <c r="H21" s="69">
        <f>[1]MercLab!K90</f>
        <v>246.98836937937116</v>
      </c>
      <c r="I21" s="33">
        <f t="shared" ref="I21:I31" si="6">IF(ISNUMBER(H21/H$7*100),H21/H$7*100,0)</f>
        <v>8.531771385395702E-2</v>
      </c>
      <c r="J21" s="33">
        <f>[1]MercLab!L90</f>
        <v>6</v>
      </c>
      <c r="K21" s="33">
        <f t="shared" ref="K21:K31" si="7">IF(ISNUMBER(H21/B21*100),H21/B21*100,0)</f>
        <v>2.8305916846677635</v>
      </c>
      <c r="L21" s="33">
        <f>[1]MercLab!M90</f>
        <v>0.16666666666666666</v>
      </c>
    </row>
    <row r="22" spans="1:12" x14ac:dyDescent="0.2">
      <c r="A22" s="107" t="s">
        <v>143</v>
      </c>
      <c r="B22" s="69">
        <f>[1]MercLab!G91</f>
        <v>37303.334761246588</v>
      </c>
      <c r="C22" s="33">
        <f t="shared" si="4"/>
        <v>0.94599773342539994</v>
      </c>
      <c r="D22" s="33">
        <f>[1]MercLab!H91</f>
        <v>14.662469147010965</v>
      </c>
      <c r="E22" s="69">
        <f>[1]MercLab!I91</f>
        <v>34738.999222096216</v>
      </c>
      <c r="F22" s="33">
        <f t="shared" si="5"/>
        <v>0.95076694409971396</v>
      </c>
      <c r="G22" s="33">
        <f>[1]MercLab!J91</f>
        <v>14.843291491099382</v>
      </c>
      <c r="H22" s="69">
        <f>[1]MercLab!K91</f>
        <v>2564.3355391503837</v>
      </c>
      <c r="I22" s="33">
        <f t="shared" si="6"/>
        <v>0.8858038388792171</v>
      </c>
      <c r="J22" s="33">
        <f>[1]MercLab!L91</f>
        <v>11.998722050268567</v>
      </c>
      <c r="K22" s="33">
        <f t="shared" si="7"/>
        <v>6.8742796202081156</v>
      </c>
      <c r="L22" s="33">
        <f>[1]MercLab!M91</f>
        <v>6.4574923716880583</v>
      </c>
    </row>
    <row r="23" spans="1:12" x14ac:dyDescent="0.2">
      <c r="A23" s="107" t="s">
        <v>144</v>
      </c>
      <c r="B23" s="69">
        <f>[1]MercLab!G92</f>
        <v>73253.772345729652</v>
      </c>
      <c r="C23" s="33">
        <f t="shared" si="4"/>
        <v>1.8576865325164491</v>
      </c>
      <c r="D23" s="33">
        <f>[1]MercLab!H92</f>
        <v>8.18459303313292</v>
      </c>
      <c r="E23" s="69">
        <f>[1]MercLab!I92</f>
        <v>67606.319092473219</v>
      </c>
      <c r="F23" s="33">
        <f t="shared" si="5"/>
        <v>1.8503081506302028</v>
      </c>
      <c r="G23" s="33">
        <f>[1]MercLab!J92</f>
        <v>8.1275582705049203</v>
      </c>
      <c r="H23" s="69">
        <f>[1]MercLab!K92</f>
        <v>5647.4532532564344</v>
      </c>
      <c r="I23" s="33">
        <f t="shared" si="6"/>
        <v>1.9508116996588185</v>
      </c>
      <c r="J23" s="33">
        <f>[1]MercLab!L92</f>
        <v>8.8076991306989765</v>
      </c>
      <c r="K23" s="33">
        <f t="shared" si="7"/>
        <v>7.7094367599290656</v>
      </c>
      <c r="L23" s="33">
        <f>[1]MercLab!M92</f>
        <v>3.7008022294939198</v>
      </c>
    </row>
    <row r="24" spans="1:12" x14ac:dyDescent="0.2">
      <c r="A24" s="107" t="s">
        <v>145</v>
      </c>
      <c r="B24" s="69">
        <f>[1]MercLab!G93</f>
        <v>107488.57670561764</v>
      </c>
      <c r="C24" s="33">
        <f t="shared" si="4"/>
        <v>2.7258675553659399</v>
      </c>
      <c r="D24" s="33">
        <f>[1]MercLab!H93</f>
        <v>11.313965185089737</v>
      </c>
      <c r="E24" s="69">
        <f>[1]MercLab!I93</f>
        <v>103097.20797603962</v>
      </c>
      <c r="F24" s="33">
        <f t="shared" si="5"/>
        <v>2.8216534605937631</v>
      </c>
      <c r="G24" s="33">
        <f>[1]MercLab!J93</f>
        <v>11.30741470157383</v>
      </c>
      <c r="H24" s="69">
        <f>[1]MercLab!K93</f>
        <v>4391.3687295780328</v>
      </c>
      <c r="I24" s="33">
        <f t="shared" si="6"/>
        <v>1.5169197709138997</v>
      </c>
      <c r="J24" s="33">
        <f>[1]MercLab!L93</f>
        <v>11.464286094139286</v>
      </c>
      <c r="K24" s="33">
        <f t="shared" si="7"/>
        <v>4.0854282977481535</v>
      </c>
      <c r="L24" s="33">
        <f>[1]MercLab!M93</f>
        <v>5.1473872128084706</v>
      </c>
    </row>
    <row r="25" spans="1:12" x14ac:dyDescent="0.2">
      <c r="A25" s="107" t="s">
        <v>146</v>
      </c>
      <c r="B25" s="69">
        <f>[1]MercLab!G94</f>
        <v>135905.44635819132</v>
      </c>
      <c r="C25" s="33">
        <f t="shared" si="4"/>
        <v>3.4465080679215894</v>
      </c>
      <c r="D25" s="33">
        <f>[1]MercLab!H94</f>
        <v>14.2244601514394</v>
      </c>
      <c r="E25" s="69">
        <f>[1]MercLab!I94</f>
        <v>133048.91043893</v>
      </c>
      <c r="F25" s="33">
        <f t="shared" si="5"/>
        <v>3.6413975309155395</v>
      </c>
      <c r="G25" s="33">
        <f>[1]MercLab!J94</f>
        <v>14.253840808162597</v>
      </c>
      <c r="H25" s="69">
        <f>[1]MercLab!K94</f>
        <v>2856.5359192613719</v>
      </c>
      <c r="I25" s="33">
        <f t="shared" si="6"/>
        <v>0.98673923304765587</v>
      </c>
      <c r="J25" s="33">
        <f>[1]MercLab!L94</f>
        <v>12.875007871839768</v>
      </c>
      <c r="K25" s="33">
        <f t="shared" si="7"/>
        <v>2.1018553676890246</v>
      </c>
      <c r="L25" s="33">
        <f>[1]MercLab!M94</f>
        <v>7.206722084425806</v>
      </c>
    </row>
    <row r="26" spans="1:12" x14ac:dyDescent="0.2">
      <c r="A26" s="107" t="s">
        <v>147</v>
      </c>
      <c r="B26" s="69">
        <f>[1]MercLab!G95</f>
        <v>71610.702968398109</v>
      </c>
      <c r="C26" s="33">
        <f t="shared" si="4"/>
        <v>1.8160189465817169</v>
      </c>
      <c r="D26" s="33">
        <f>[1]MercLab!H95</f>
        <v>11.813352115178192</v>
      </c>
      <c r="E26" s="69">
        <f>[1]MercLab!I95</f>
        <v>68899.98812598949</v>
      </c>
      <c r="F26" s="33">
        <f t="shared" si="5"/>
        <v>1.8857144024283363</v>
      </c>
      <c r="G26" s="33">
        <f>[1]MercLab!J95</f>
        <v>11.758459935683744</v>
      </c>
      <c r="H26" s="69">
        <f>[1]MercLab!K95</f>
        <v>2710.7148424085872</v>
      </c>
      <c r="I26" s="33">
        <f t="shared" si="6"/>
        <v>0.93636795062628664</v>
      </c>
      <c r="J26" s="33">
        <f>[1]MercLab!L95</f>
        <v>13.18001976413205</v>
      </c>
      <c r="K26" s="33">
        <f t="shared" si="7"/>
        <v>3.7853487398452561</v>
      </c>
      <c r="L26" s="33">
        <f>[1]MercLab!M95</f>
        <v>3.7212412109556161</v>
      </c>
    </row>
    <row r="27" spans="1:12" x14ac:dyDescent="0.2">
      <c r="A27" s="107" t="s">
        <v>148</v>
      </c>
      <c r="B27" s="69">
        <f>[1]MercLab!G96</f>
        <v>26175.310799974155</v>
      </c>
      <c r="C27" s="33">
        <f t="shared" si="4"/>
        <v>0.6637954715567489</v>
      </c>
      <c r="D27" s="33">
        <f>[1]MercLab!H96</f>
        <v>9.7442811881844875</v>
      </c>
      <c r="E27" s="69">
        <f>[1]MercLab!I96</f>
        <v>24747.645697879503</v>
      </c>
      <c r="F27" s="33">
        <f t="shared" si="5"/>
        <v>0.67731494863758857</v>
      </c>
      <c r="G27" s="33">
        <f>[1]MercLab!J96</f>
        <v>9.5949940463662937</v>
      </c>
      <c r="H27" s="69">
        <f>[1]MercLab!K96</f>
        <v>1427.6651020946547</v>
      </c>
      <c r="I27" s="33">
        <f t="shared" si="6"/>
        <v>0.49316137017245898</v>
      </c>
      <c r="J27" s="33">
        <f>[1]MercLab!L96</f>
        <v>12.332076664550117</v>
      </c>
      <c r="K27" s="33">
        <f t="shared" si="7"/>
        <v>5.454243172142446</v>
      </c>
      <c r="L27" s="33">
        <f>[1]MercLab!M96</f>
        <v>1.0804083009861205</v>
      </c>
    </row>
    <row r="28" spans="1:12" x14ac:dyDescent="0.2">
      <c r="A28" s="107" t="s">
        <v>149</v>
      </c>
      <c r="B28" s="69">
        <f>[1]MercLab!G97</f>
        <v>182564.29815062138</v>
      </c>
      <c r="C28" s="33">
        <f t="shared" si="4"/>
        <v>4.62975799242232</v>
      </c>
      <c r="D28" s="33">
        <f>[1]MercLab!H97</f>
        <v>7.831525815681263</v>
      </c>
      <c r="E28" s="69">
        <f>[1]MercLab!I97</f>
        <v>176527.26386770152</v>
      </c>
      <c r="F28" s="33">
        <f t="shared" si="5"/>
        <v>4.8313506714673533</v>
      </c>
      <c r="G28" s="33">
        <f>[1]MercLab!J97</f>
        <v>7.786778760261817</v>
      </c>
      <c r="H28" s="69">
        <f>[1]MercLab!K97</f>
        <v>6037.034282919929</v>
      </c>
      <c r="I28" s="33">
        <f t="shared" si="6"/>
        <v>2.0853854971832946</v>
      </c>
      <c r="J28" s="33">
        <f>[1]MercLab!L97</f>
        <v>9.1074431668195359</v>
      </c>
      <c r="K28" s="33">
        <f t="shared" si="7"/>
        <v>3.3067989437557954</v>
      </c>
      <c r="L28" s="33">
        <f>[1]MercLab!M97</f>
        <v>5.2087386285587387</v>
      </c>
    </row>
    <row r="29" spans="1:12" ht="22.5" x14ac:dyDescent="0.2">
      <c r="A29" s="273" t="s">
        <v>150</v>
      </c>
      <c r="B29" s="69">
        <f>[1]MercLab!G98</f>
        <v>109527.58668085793</v>
      </c>
      <c r="C29" s="33">
        <f t="shared" si="4"/>
        <v>2.7775760373918681</v>
      </c>
      <c r="D29" s="33">
        <f>[1]MercLab!H98</f>
        <v>6.8319302820857679</v>
      </c>
      <c r="E29" s="69">
        <f>[1]MercLab!I98</f>
        <v>101762.77990838763</v>
      </c>
      <c r="F29" s="33">
        <f t="shared" si="5"/>
        <v>2.7851316803348958</v>
      </c>
      <c r="G29" s="33">
        <f>[1]MercLab!J98</f>
        <v>6.8016461362421445</v>
      </c>
      <c r="H29" s="69">
        <f>[1]MercLab!K98</f>
        <v>7764.8067724702796</v>
      </c>
      <c r="I29" s="33">
        <f t="shared" si="6"/>
        <v>2.6822135957638249</v>
      </c>
      <c r="J29" s="33">
        <f>[1]MercLab!L98</f>
        <v>7.196478825335741</v>
      </c>
      <c r="K29" s="33">
        <f t="shared" si="7"/>
        <v>7.0893616921327913</v>
      </c>
      <c r="L29" s="33">
        <f>[1]MercLab!M98</f>
        <v>3.2325760170593574</v>
      </c>
    </row>
    <row r="30" spans="1:12" x14ac:dyDescent="0.2">
      <c r="A30" s="107" t="s">
        <v>151</v>
      </c>
      <c r="B30" s="69">
        <f>[1]MercLab!G99</f>
        <v>3329.7751783478611</v>
      </c>
      <c r="C30" s="33">
        <f t="shared" si="4"/>
        <v>8.4441774219221818E-2</v>
      </c>
      <c r="D30" s="33">
        <f>[1]MercLab!H99</f>
        <v>9.7255597509961884</v>
      </c>
      <c r="E30" s="69">
        <f>[1]MercLab!I99</f>
        <v>3329.7751783478611</v>
      </c>
      <c r="F30" s="33">
        <f t="shared" si="5"/>
        <v>9.1132163900772362E-2</v>
      </c>
      <c r="G30" s="33">
        <f>[1]MercLab!J99</f>
        <v>9.7255597509961884</v>
      </c>
      <c r="H30" s="69">
        <f>[1]MercLab!K99</f>
        <v>0</v>
      </c>
      <c r="I30" s="33">
        <f t="shared" si="6"/>
        <v>0</v>
      </c>
      <c r="J30" s="33">
        <f>[1]MercLab!L99</f>
        <v>0</v>
      </c>
      <c r="K30" s="33">
        <f t="shared" si="7"/>
        <v>0</v>
      </c>
      <c r="L30" s="33">
        <f>[1]MercLab!M99</f>
        <v>0</v>
      </c>
    </row>
    <row r="31" spans="1:12" x14ac:dyDescent="0.2">
      <c r="A31" s="107" t="s">
        <v>164</v>
      </c>
      <c r="B31" s="69">
        <f>[1]MercLab!G100</f>
        <v>2744.0401184157672</v>
      </c>
      <c r="C31" s="33">
        <f t="shared" si="4"/>
        <v>6.9587766055340589E-2</v>
      </c>
      <c r="D31" s="33">
        <f>[1]MercLab!H100</f>
        <v>10.542036215921831</v>
      </c>
      <c r="E31" s="69">
        <f>[1]MercLab!I100</f>
        <v>2744.0401184157672</v>
      </c>
      <c r="F31" s="33">
        <f t="shared" si="5"/>
        <v>7.5101260724106361E-2</v>
      </c>
      <c r="G31" s="33">
        <f>[1]MercLab!J100</f>
        <v>10.542036215921831</v>
      </c>
      <c r="H31" s="69">
        <f>[1]MercLab!K100</f>
        <v>0</v>
      </c>
      <c r="I31" s="33">
        <f t="shared" si="6"/>
        <v>0</v>
      </c>
      <c r="J31" s="33">
        <f>[1]MercLab!L100</f>
        <v>0</v>
      </c>
      <c r="K31" s="33">
        <f t="shared" si="7"/>
        <v>0</v>
      </c>
      <c r="L31" s="33">
        <f>[1]MercLab!M100</f>
        <v>0</v>
      </c>
    </row>
    <row r="32" spans="1:12" x14ac:dyDescent="0.2">
      <c r="A32" s="107" t="s">
        <v>99</v>
      </c>
      <c r="B32" s="69">
        <f>[1]MercLab!G101</f>
        <v>153899.50528348621</v>
      </c>
      <c r="C32" s="33">
        <f t="shared" ref="C32:C33" si="8">IF(ISNUMBER(B32/B$7*100),B32/B$7*100,0)</f>
        <v>3.9028302457483321</v>
      </c>
      <c r="D32" s="33">
        <f>[1]MercLab!H101</f>
        <v>9.4017941289960234</v>
      </c>
      <c r="E32" s="69">
        <f>[1]MercLab!I101</f>
        <v>0</v>
      </c>
      <c r="F32" s="33">
        <f t="shared" ref="F32:F33" si="9">IF(ISNUMBER(E32/E$7*100),E32/E$7*100,0)</f>
        <v>0</v>
      </c>
      <c r="G32" s="33">
        <f>[1]MercLab!J101</f>
        <v>0</v>
      </c>
      <c r="H32" s="69">
        <f>[1]MercLab!K101</f>
        <v>153899.50528348621</v>
      </c>
      <c r="I32" s="33">
        <f t="shared" ref="I32:I33" si="10">IF(ISNUMBER(H32/H$7*100),H32/H$7*100,0)</f>
        <v>53.161831008625185</v>
      </c>
      <c r="J32" s="33">
        <f>[1]MercLab!L101</f>
        <v>9.4017941289960234</v>
      </c>
      <c r="K32" s="33">
        <f t="shared" ref="K32:K33" si="11">IF(ISNUMBER(H32/B32*100),H32/B32*100,0)</f>
        <v>100</v>
      </c>
      <c r="L32" s="33">
        <f>[1]MercLab!M101</f>
        <v>4.4840457096653861</v>
      </c>
    </row>
    <row r="33" spans="1:12" x14ac:dyDescent="0.2">
      <c r="A33" s="107" t="s">
        <v>153</v>
      </c>
      <c r="B33" s="69">
        <f>[1]MercLab!G102</f>
        <v>247.39018694307251</v>
      </c>
      <c r="C33" s="33">
        <f t="shared" si="8"/>
        <v>6.2737167499287627E-3</v>
      </c>
      <c r="D33" s="33">
        <f>[1]MercLab!H102</f>
        <v>12</v>
      </c>
      <c r="E33" s="69">
        <f>[1]MercLab!I102</f>
        <v>247.39018694307251</v>
      </c>
      <c r="F33" s="33">
        <f t="shared" si="9"/>
        <v>6.770788373503667E-3</v>
      </c>
      <c r="G33" s="33">
        <f>[1]MercLab!J102</f>
        <v>12</v>
      </c>
      <c r="H33" s="69">
        <f>[1]MercLab!K102</f>
        <v>0</v>
      </c>
      <c r="I33" s="33">
        <f t="shared" si="10"/>
        <v>0</v>
      </c>
      <c r="J33" s="33">
        <f>[1]MercLab!L102</f>
        <v>0</v>
      </c>
      <c r="K33" s="33">
        <f t="shared" si="11"/>
        <v>0</v>
      </c>
      <c r="L33" s="33">
        <f>[1]MercLab!M102</f>
        <v>0</v>
      </c>
    </row>
    <row r="34" spans="1:12" x14ac:dyDescent="0.2">
      <c r="A34" s="107"/>
      <c r="B34" s="69"/>
      <c r="C34" s="101"/>
      <c r="D34" s="101"/>
      <c r="E34" s="8"/>
      <c r="F34" s="101"/>
      <c r="G34" s="101"/>
      <c r="H34" s="8"/>
      <c r="I34" s="101"/>
      <c r="J34" s="101"/>
      <c r="K34" s="101"/>
      <c r="L34" s="101"/>
    </row>
    <row r="35" spans="1:12" x14ac:dyDescent="0.2">
      <c r="A35" s="52" t="s">
        <v>131</v>
      </c>
      <c r="B35" s="69"/>
      <c r="C35" s="67"/>
      <c r="D35" s="67"/>
      <c r="E35" s="103"/>
      <c r="F35" s="67"/>
      <c r="G35" s="67"/>
      <c r="H35" s="103"/>
      <c r="I35" s="67"/>
      <c r="J35" s="67"/>
      <c r="K35" s="67"/>
      <c r="L35" s="67"/>
    </row>
    <row r="36" spans="1:12" x14ac:dyDescent="0.2">
      <c r="A36" s="107" t="s">
        <v>154</v>
      </c>
      <c r="B36" s="26">
        <f>[1]MercLab!G104</f>
        <v>107506.78531024125</v>
      </c>
      <c r="C36" s="33">
        <f t="shared" ref="C36:C47" si="12">IF(ISNUMBER(B36/B$7*100),B36/B$7*100,0)</f>
        <v>2.7263293183373478</v>
      </c>
      <c r="D36" s="33">
        <f>[1]MercLab!H104</f>
        <v>13.061314382805126</v>
      </c>
      <c r="E36" s="26">
        <f>[1]MercLab!I104</f>
        <v>102445.62125602036</v>
      </c>
      <c r="F36" s="33">
        <f t="shared" ref="F36:F48" si="13">IF(ISNUMBER(E36/E$7*100),E36/E$7*100,0)</f>
        <v>2.803820272290094</v>
      </c>
      <c r="G36" s="33">
        <f>[1]MercLab!J104</f>
        <v>12.995449990610602</v>
      </c>
      <c r="H36" s="26">
        <f>[1]MercLab!K104</f>
        <v>5061.1640542208788</v>
      </c>
      <c r="I36" s="33">
        <f t="shared" ref="I36" si="14">IF(ISNUMBER(H36/H$7*100),H36/H$7*100,0)</f>
        <v>1.7482885839158673</v>
      </c>
      <c r="J36" s="33">
        <f>[1]MercLab!L104</f>
        <v>14.354345183697736</v>
      </c>
      <c r="K36" s="33">
        <f t="shared" si="0"/>
        <v>4.7077624352876501</v>
      </c>
      <c r="L36" s="33">
        <f>[1]MercLab!M104</f>
        <v>5.4327458183594617</v>
      </c>
    </row>
    <row r="37" spans="1:12" ht="12" customHeight="1" x14ac:dyDescent="0.2">
      <c r="A37" s="107" t="s">
        <v>155</v>
      </c>
      <c r="B37" s="26">
        <f>[1]MercLab!G105</f>
        <v>163025.79387293902</v>
      </c>
      <c r="C37" s="33">
        <f t="shared" si="12"/>
        <v>4.1342692947091102</v>
      </c>
      <c r="D37" s="33">
        <f>[1]MercLab!H105</f>
        <v>15.66175124389591</v>
      </c>
      <c r="E37" s="26">
        <f>[1]MercLab!I105</f>
        <v>157984.05193783841</v>
      </c>
      <c r="F37" s="33">
        <f t="shared" si="13"/>
        <v>4.32384402662609</v>
      </c>
      <c r="G37" s="33">
        <f>[1]MercLab!J105</f>
        <v>15.722492198641966</v>
      </c>
      <c r="H37" s="26">
        <f>[1]MercLab!K105</f>
        <v>5041.7419351005346</v>
      </c>
      <c r="I37" s="33">
        <f t="shared" ref="I37:I48" si="15">IF(ISNUMBER(H37/H$7*100),H37/H$7*100,0)</f>
        <v>1.7415795603059263</v>
      </c>
      <c r="J37" s="33">
        <f>[1]MercLab!L105</f>
        <v>13.758420555241253</v>
      </c>
      <c r="K37" s="33">
        <f t="shared" ref="K37:K48" si="16">IF(ISNUMBER(H37/B37*100),H37/B37*100,0)</f>
        <v>3.0926038238035067</v>
      </c>
      <c r="L37" s="33">
        <f>[1]MercLab!M105</f>
        <v>3.5408067870799784</v>
      </c>
    </row>
    <row r="38" spans="1:12" x14ac:dyDescent="0.2">
      <c r="A38" s="107" t="s">
        <v>156</v>
      </c>
      <c r="B38" s="26">
        <f>[1]MercLab!G106</f>
        <v>253934.59094885405</v>
      </c>
      <c r="C38" s="33">
        <f t="shared" si="12"/>
        <v>6.4396802327035276</v>
      </c>
      <c r="D38" s="33">
        <f>[1]MercLab!H106</f>
        <v>11.678456677041673</v>
      </c>
      <c r="E38" s="26">
        <f>[1]MercLab!I106</f>
        <v>242620.76628486117</v>
      </c>
      <c r="F38" s="33">
        <f t="shared" si="13"/>
        <v>6.6402547483021284</v>
      </c>
      <c r="G38" s="33">
        <f>[1]MercLab!J106</f>
        <v>11.660093885719219</v>
      </c>
      <c r="H38" s="26">
        <f>[1]MercLab!K106</f>
        <v>11313.824663992795</v>
      </c>
      <c r="I38" s="33">
        <f t="shared" si="15"/>
        <v>3.9081583383942102</v>
      </c>
      <c r="J38" s="33">
        <f>[1]MercLab!L106</f>
        <v>12.064484541100642</v>
      </c>
      <c r="K38" s="33">
        <f t="shared" si="16"/>
        <v>4.45540901762043</v>
      </c>
      <c r="L38" s="33">
        <f>[1]MercLab!M106</f>
        <v>6.1705126125513567</v>
      </c>
    </row>
    <row r="39" spans="1:12" x14ac:dyDescent="0.2">
      <c r="A39" s="107" t="s">
        <v>157</v>
      </c>
      <c r="B39" s="26">
        <f>[1]MercLab!G107</f>
        <v>114700.32654783578</v>
      </c>
      <c r="C39" s="33">
        <f t="shared" si="12"/>
        <v>2.9087546631388581</v>
      </c>
      <c r="D39" s="33">
        <f>[1]MercLab!H107</f>
        <v>12.195487744509609</v>
      </c>
      <c r="E39" s="26">
        <f>[1]MercLab!I107</f>
        <v>106552.04840481604</v>
      </c>
      <c r="F39" s="33">
        <f t="shared" si="13"/>
        <v>2.9162085183206594</v>
      </c>
      <c r="G39" s="33">
        <f>[1]MercLab!J107</f>
        <v>12.186466631984938</v>
      </c>
      <c r="H39" s="26">
        <f>[1]MercLab!K107</f>
        <v>8148.2781430197583</v>
      </c>
      <c r="I39" s="33">
        <f t="shared" si="15"/>
        <v>2.8146769208423934</v>
      </c>
      <c r="J39" s="33">
        <f>[1]MercLab!L107</f>
        <v>12.312914074617002</v>
      </c>
      <c r="K39" s="33">
        <f t="shared" si="16"/>
        <v>7.1039711814783013</v>
      </c>
      <c r="L39" s="33">
        <f>[1]MercLab!M107</f>
        <v>5.7998295997582225</v>
      </c>
    </row>
    <row r="40" spans="1:12" x14ac:dyDescent="0.2">
      <c r="A40" s="107" t="s">
        <v>158</v>
      </c>
      <c r="B40" s="26">
        <f>[1]MercLab!G108</f>
        <v>909552.4133803444</v>
      </c>
      <c r="C40" s="33">
        <f t="shared" si="12"/>
        <v>23.065887460101557</v>
      </c>
      <c r="D40" s="33">
        <f>[1]MercLab!H108</f>
        <v>7.7330641142959369</v>
      </c>
      <c r="E40" s="26">
        <f>[1]MercLab!I108</f>
        <v>872995.86086361448</v>
      </c>
      <c r="F40" s="33">
        <f t="shared" si="13"/>
        <v>23.89290496074668</v>
      </c>
      <c r="G40" s="33">
        <f>[1]MercLab!J108</f>
        <v>7.6641584244251133</v>
      </c>
      <c r="H40" s="26">
        <f>[1]MercLab!K108</f>
        <v>36556.552516728698</v>
      </c>
      <c r="I40" s="33">
        <f t="shared" si="15"/>
        <v>12.62780711070158</v>
      </c>
      <c r="J40" s="33">
        <f>[1]MercLab!L108</f>
        <v>9.3017961402945257</v>
      </c>
      <c r="K40" s="33">
        <f t="shared" si="16"/>
        <v>4.0191804209354531</v>
      </c>
      <c r="L40" s="33">
        <f>[1]MercLab!M108</f>
        <v>4.4185140170798851</v>
      </c>
    </row>
    <row r="41" spans="1:12" x14ac:dyDescent="0.2">
      <c r="A41" s="107" t="s">
        <v>159</v>
      </c>
      <c r="B41" s="26">
        <f>[1]MercLab!G109</f>
        <v>514059.22307395161</v>
      </c>
      <c r="C41" s="33">
        <f t="shared" si="12"/>
        <v>13.036337447760376</v>
      </c>
      <c r="D41" s="33">
        <f>[1]MercLab!H109</f>
        <v>4.9343284789112278</v>
      </c>
      <c r="E41" s="26">
        <f>[1]MercLab!I109</f>
        <v>513778.12244127278</v>
      </c>
      <c r="F41" s="33">
        <f t="shared" si="13"/>
        <v>14.061523542914015</v>
      </c>
      <c r="G41" s="33">
        <f>[1]MercLab!J109</f>
        <v>4.933584438673889</v>
      </c>
      <c r="H41" s="26">
        <f>[1]MercLab!K109</f>
        <v>281.10063267880111</v>
      </c>
      <c r="I41" s="33">
        <f t="shared" si="15"/>
        <v>9.7101184980167399E-2</v>
      </c>
      <c r="J41" s="33">
        <f>[1]MercLab!L109</f>
        <v>6</v>
      </c>
      <c r="K41" s="33">
        <f t="shared" si="16"/>
        <v>5.4682538521123369E-2</v>
      </c>
      <c r="L41" s="33">
        <f>[1]MercLab!M109</f>
        <v>0.46189376443418012</v>
      </c>
    </row>
    <row r="42" spans="1:12" x14ac:dyDescent="0.2">
      <c r="A42" s="107" t="s">
        <v>160</v>
      </c>
      <c r="B42" s="26">
        <f>[1]MercLab!G110</f>
        <v>585336.18334876513</v>
      </c>
      <c r="C42" s="33">
        <f t="shared" si="12"/>
        <v>14.843892812367478</v>
      </c>
      <c r="D42" s="33">
        <f>[1]MercLab!H110</f>
        <v>7.1402871924927238</v>
      </c>
      <c r="E42" s="26">
        <f>[1]MercLab!I110</f>
        <v>559352.58957021555</v>
      </c>
      <c r="F42" s="33">
        <f t="shared" si="13"/>
        <v>15.30884493418762</v>
      </c>
      <c r="G42" s="33">
        <f>[1]MercLab!J110</f>
        <v>7.1063544666007674</v>
      </c>
      <c r="H42" s="26">
        <f>[1]MercLab!K110</f>
        <v>25983.593778545426</v>
      </c>
      <c r="I42" s="33">
        <f t="shared" si="15"/>
        <v>8.9755676531080901</v>
      </c>
      <c r="J42" s="33">
        <f>[1]MercLab!L110</f>
        <v>7.8962084859999964</v>
      </c>
      <c r="K42" s="33">
        <f t="shared" si="16"/>
        <v>4.4390889402891114</v>
      </c>
      <c r="L42" s="33">
        <f>[1]MercLab!M110</f>
        <v>2.4315031775322522</v>
      </c>
    </row>
    <row r="43" spans="1:12" x14ac:dyDescent="0.2">
      <c r="A43" s="107" t="s">
        <v>161</v>
      </c>
      <c r="B43" s="26">
        <f>[1]MercLab!G111</f>
        <v>188888.1235253218</v>
      </c>
      <c r="C43" s="33">
        <f t="shared" si="12"/>
        <v>4.7901276888404407</v>
      </c>
      <c r="D43" s="33">
        <f>[1]MercLab!H111</f>
        <v>7.5876282970183571</v>
      </c>
      <c r="E43" s="26">
        <f>[1]MercLab!I111</f>
        <v>179535.11398881566</v>
      </c>
      <c r="F43" s="33">
        <f t="shared" si="13"/>
        <v>4.9136721122687526</v>
      </c>
      <c r="G43" s="33">
        <f>[1]MercLab!J111</f>
        <v>7.5402225315389888</v>
      </c>
      <c r="H43" s="26">
        <f>[1]MercLab!K111</f>
        <v>9353.0095365061843</v>
      </c>
      <c r="I43" s="33">
        <f t="shared" si="15"/>
        <v>3.2308298294130693</v>
      </c>
      <c r="J43" s="33">
        <f>[1]MercLab!L111</f>
        <v>8.487487463233137</v>
      </c>
      <c r="K43" s="33">
        <f t="shared" si="16"/>
        <v>4.9516133475974451</v>
      </c>
      <c r="L43" s="33">
        <f>[1]MercLab!M111</f>
        <v>3.1323703820551914</v>
      </c>
    </row>
    <row r="44" spans="1:12" x14ac:dyDescent="0.2">
      <c r="A44" s="107" t="s">
        <v>162</v>
      </c>
      <c r="B44" s="26">
        <f>[1]MercLab!G112</f>
        <v>950284.08481361018</v>
      </c>
      <c r="C44" s="33">
        <f t="shared" si="12"/>
        <v>24.098826448026237</v>
      </c>
      <c r="D44" s="33">
        <f>[1]MercLab!H112</f>
        <v>6.1644020441259562</v>
      </c>
      <c r="E44" s="26">
        <f>[1]MercLab!I112</f>
        <v>914874.36706591758</v>
      </c>
      <c r="F44" s="33">
        <f t="shared" si="13"/>
        <v>25.039072100187436</v>
      </c>
      <c r="G44" s="33">
        <f>[1]MercLab!J112</f>
        <v>6.1346541611608387</v>
      </c>
      <c r="H44" s="26">
        <f>[1]MercLab!K112</f>
        <v>35409.717747686977</v>
      </c>
      <c r="I44" s="33">
        <f t="shared" si="15"/>
        <v>12.231653555338893</v>
      </c>
      <c r="J44" s="33">
        <f>[1]MercLab!L112</f>
        <v>6.886340243947453</v>
      </c>
      <c r="K44" s="33">
        <f t="shared" si="16"/>
        <v>3.7262244326266161</v>
      </c>
      <c r="L44" s="33">
        <f>[1]MercLab!M112</f>
        <v>2.4967879070064409</v>
      </c>
    </row>
    <row r="45" spans="1:12" x14ac:dyDescent="0.2">
      <c r="A45" s="107" t="s">
        <v>163</v>
      </c>
      <c r="B45" s="26">
        <f>[1]MercLab!G113</f>
        <v>1077.2626401859188</v>
      </c>
      <c r="C45" s="33">
        <f t="shared" si="12"/>
        <v>2.7318952110910039E-2</v>
      </c>
      <c r="D45" s="33">
        <f>[1]MercLab!H113</f>
        <v>11.869655623020241</v>
      </c>
      <c r="E45" s="26">
        <f>[1]MercLab!I113</f>
        <v>1077.2626401859188</v>
      </c>
      <c r="F45" s="33">
        <f t="shared" si="13"/>
        <v>2.948345465723385E-2</v>
      </c>
      <c r="G45" s="33">
        <f>[1]MercLab!J113</f>
        <v>11.869655623020241</v>
      </c>
      <c r="H45" s="26">
        <f>[1]MercLab!K113</f>
        <v>0</v>
      </c>
      <c r="I45" s="33">
        <f t="shared" si="15"/>
        <v>0</v>
      </c>
      <c r="J45" s="33">
        <f>[1]MercLab!L113</f>
        <v>0</v>
      </c>
      <c r="K45" s="33">
        <f t="shared" si="16"/>
        <v>0</v>
      </c>
      <c r="L45" s="33">
        <f>[1]MercLab!M113</f>
        <v>0</v>
      </c>
    </row>
    <row r="46" spans="1:12" x14ac:dyDescent="0.2">
      <c r="A46" s="107" t="s">
        <v>152</v>
      </c>
      <c r="B46" s="26">
        <f>[1]MercLab!G114</f>
        <v>2323.8283181864608</v>
      </c>
      <c r="C46" s="33">
        <f t="shared" si="12"/>
        <v>5.8931361926332179E-2</v>
      </c>
      <c r="D46" s="33">
        <f>[1]MercLab!H114</f>
        <v>10.665027243640047</v>
      </c>
      <c r="E46" s="26">
        <f>[1]MercLab!I114</f>
        <v>2323.8283181864608</v>
      </c>
      <c r="F46" s="33">
        <f t="shared" si="13"/>
        <v>6.3600541125813079E-2</v>
      </c>
      <c r="G46" s="33">
        <f>[1]MercLab!J114</f>
        <v>10.665027243640047</v>
      </c>
      <c r="H46" s="26">
        <f>[1]MercLab!K114</f>
        <v>0</v>
      </c>
      <c r="I46" s="33">
        <f t="shared" si="15"/>
        <v>0</v>
      </c>
      <c r="J46" s="33">
        <f>[1]MercLab!L114</f>
        <v>0</v>
      </c>
      <c r="K46" s="33">
        <f t="shared" si="16"/>
        <v>0</v>
      </c>
      <c r="L46" s="33">
        <f>[1]MercLab!M114</f>
        <v>0</v>
      </c>
    </row>
    <row r="47" spans="1:12" x14ac:dyDescent="0.2">
      <c r="A47" s="107" t="s">
        <v>99</v>
      </c>
      <c r="B47" s="26">
        <f>[1]MercLab!G115</f>
        <v>153899.50528348621</v>
      </c>
      <c r="C47" s="33">
        <f t="shared" si="12"/>
        <v>3.9028302457483321</v>
      </c>
      <c r="D47" s="33">
        <f>[1]MercLab!H115</f>
        <v>9.4017941289960234</v>
      </c>
      <c r="E47" s="26">
        <f>[1]MercLab!I115</f>
        <v>0</v>
      </c>
      <c r="F47" s="33">
        <f t="shared" si="13"/>
        <v>0</v>
      </c>
      <c r="G47" s="33">
        <f>[1]MercLab!J115</f>
        <v>0</v>
      </c>
      <c r="H47" s="26">
        <f>[1]MercLab!K115</f>
        <v>153899.50528348621</v>
      </c>
      <c r="I47" s="33">
        <f t="shared" si="15"/>
        <v>53.161831008625185</v>
      </c>
      <c r="J47" s="33">
        <f>[1]MercLab!L115</f>
        <v>9.4017941289960234</v>
      </c>
      <c r="K47" s="33">
        <f t="shared" si="16"/>
        <v>100</v>
      </c>
      <c r="L47" s="33">
        <f>[1]MercLab!M115</f>
        <v>4.4840457096653861</v>
      </c>
    </row>
    <row r="48" spans="1:12" x14ac:dyDescent="0.2">
      <c r="A48" s="216" t="s">
        <v>153</v>
      </c>
      <c r="B48" s="165">
        <f>[1]MercLab!G116</f>
        <v>247.39018694307251</v>
      </c>
      <c r="C48" s="163"/>
      <c r="D48" s="163">
        <f>[1]MercLab!H116</f>
        <v>12</v>
      </c>
      <c r="E48" s="165">
        <f>[1]MercLab!I116</f>
        <v>247.39018694307251</v>
      </c>
      <c r="F48" s="163">
        <f t="shared" si="13"/>
        <v>6.770788373503667E-3</v>
      </c>
      <c r="G48" s="163">
        <f>[1]MercLab!J116</f>
        <v>12</v>
      </c>
      <c r="H48" s="165">
        <f>[1]MercLab!K116</f>
        <v>0</v>
      </c>
      <c r="I48" s="163">
        <f t="shared" si="15"/>
        <v>0</v>
      </c>
      <c r="J48" s="163">
        <f>[1]MercLab!L116</f>
        <v>0</v>
      </c>
      <c r="K48" s="163">
        <f t="shared" si="16"/>
        <v>0</v>
      </c>
      <c r="L48" s="163">
        <f>[1]MercLab!M116</f>
        <v>0</v>
      </c>
    </row>
    <row r="49" spans="1:36" x14ac:dyDescent="0.2">
      <c r="A49" s="107"/>
      <c r="B49" s="26"/>
      <c r="C49" s="33"/>
      <c r="D49" s="33"/>
      <c r="E49" s="26"/>
      <c r="F49" s="33"/>
      <c r="G49" s="33"/>
      <c r="H49" s="26"/>
      <c r="I49" s="33"/>
      <c r="J49" s="33"/>
      <c r="K49" s="33"/>
      <c r="L49" s="33"/>
    </row>
    <row r="50" spans="1:36" x14ac:dyDescent="0.2">
      <c r="A50" s="2" t="str">
        <f>'C02'!A45</f>
        <v>Fuente: Instituto Nacional de Estadística (INE). LIV Encuesta Permanente de Hogares de Propósitos Múltiples, Junio 2016.</v>
      </c>
      <c r="B50" s="26"/>
      <c r="C50" s="33"/>
      <c r="D50" s="33"/>
      <c r="E50" s="26"/>
      <c r="F50" s="33"/>
      <c r="G50" s="33"/>
      <c r="H50" s="26"/>
      <c r="I50" s="33"/>
      <c r="J50" s="33"/>
      <c r="K50" s="33"/>
      <c r="L50" s="33"/>
    </row>
    <row r="51" spans="1:36" x14ac:dyDescent="0.2">
      <c r="A51" s="198" t="s">
        <v>123</v>
      </c>
      <c r="B51" s="26"/>
      <c r="C51" s="33"/>
      <c r="D51" s="33"/>
      <c r="E51" s="26"/>
      <c r="F51" s="33"/>
      <c r="G51" s="33"/>
      <c r="H51" s="26"/>
      <c r="I51" s="33"/>
      <c r="J51" s="33"/>
      <c r="K51" s="33"/>
      <c r="L51" s="33"/>
    </row>
    <row r="52" spans="1:36" x14ac:dyDescent="0.2">
      <c r="A52" s="2" t="s">
        <v>78</v>
      </c>
      <c r="B52" s="26"/>
      <c r="C52" s="33"/>
      <c r="D52" s="33"/>
      <c r="E52" s="26"/>
      <c r="F52" s="33"/>
      <c r="G52" s="33"/>
      <c r="H52" s="26"/>
      <c r="I52" s="33"/>
      <c r="J52" s="33"/>
      <c r="K52" s="33"/>
      <c r="L52" s="33"/>
    </row>
    <row r="53" spans="1:36" x14ac:dyDescent="0.2">
      <c r="A53" s="2" t="s">
        <v>79</v>
      </c>
      <c r="B53" s="26"/>
      <c r="C53" s="33"/>
      <c r="D53" s="33"/>
      <c r="E53" s="26"/>
      <c r="F53" s="33"/>
      <c r="G53" s="33"/>
      <c r="H53" s="26"/>
      <c r="I53" s="33"/>
      <c r="J53" s="33"/>
      <c r="K53" s="33"/>
      <c r="L53" s="33"/>
    </row>
    <row r="54" spans="1:36" x14ac:dyDescent="0.2">
      <c r="A54" s="2" t="s">
        <v>80</v>
      </c>
      <c r="B54" s="26"/>
      <c r="C54" s="33"/>
      <c r="D54" s="33"/>
      <c r="E54" s="26"/>
      <c r="F54" s="33"/>
      <c r="G54" s="33"/>
      <c r="H54" s="26"/>
      <c r="I54" s="33"/>
      <c r="J54" s="33"/>
      <c r="K54" s="33"/>
      <c r="L54" s="33"/>
    </row>
    <row r="55" spans="1:36" x14ac:dyDescent="0.2">
      <c r="A55" s="2" t="s">
        <v>92</v>
      </c>
      <c r="B55" s="26"/>
      <c r="C55" s="33"/>
      <c r="D55" s="33"/>
      <c r="E55" s="26"/>
      <c r="F55" s="33"/>
      <c r="G55" s="33"/>
      <c r="H55" s="26"/>
      <c r="I55" s="33"/>
      <c r="J55" s="33"/>
      <c r="K55" s="33"/>
      <c r="L55" s="33"/>
    </row>
    <row r="56" spans="1:36" x14ac:dyDescent="0.2">
      <c r="A56" s="2" t="s">
        <v>93</v>
      </c>
      <c r="B56" s="26"/>
      <c r="C56" s="33"/>
      <c r="D56" s="33"/>
      <c r="E56" s="26"/>
      <c r="F56" s="33"/>
      <c r="G56" s="33"/>
      <c r="H56" s="26"/>
      <c r="I56" s="33"/>
      <c r="J56" s="33"/>
      <c r="K56" s="33"/>
      <c r="L56" s="33"/>
    </row>
    <row r="57" spans="1:36" x14ac:dyDescent="0.2">
      <c r="A57" s="107"/>
      <c r="B57" s="26"/>
      <c r="C57" s="33"/>
      <c r="D57" s="33"/>
      <c r="E57" s="26"/>
      <c r="F57" s="33"/>
      <c r="G57" s="33"/>
      <c r="H57" s="26"/>
      <c r="I57" s="33"/>
      <c r="J57" s="33"/>
      <c r="K57" s="33"/>
      <c r="L57" s="33"/>
    </row>
    <row r="59" spans="1:36" s="23" customFormat="1" x14ac:dyDescent="0.2">
      <c r="A59" s="214"/>
      <c r="C59" s="44"/>
      <c r="F59" s="44"/>
      <c r="I59" s="4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</row>
    <row r="60" spans="1:36" s="23" customFormat="1" x14ac:dyDescent="0.2">
      <c r="A60" s="214"/>
      <c r="C60" s="44"/>
      <c r="F60" s="44"/>
      <c r="I60" s="4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</row>
    <row r="61" spans="1:36" s="23" customFormat="1" x14ac:dyDescent="0.2">
      <c r="A61" s="214"/>
      <c r="C61" s="44"/>
      <c r="F61" s="44"/>
      <c r="I61" s="4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</row>
    <row r="62" spans="1:36" s="23" customFormat="1" x14ac:dyDescent="0.2">
      <c r="A62" s="214"/>
      <c r="C62" s="44"/>
      <c r="D62" s="50"/>
      <c r="F62" s="44"/>
      <c r="I62" s="4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</row>
    <row r="63" spans="1:36" s="23" customFormat="1" x14ac:dyDescent="0.2">
      <c r="A63" s="214"/>
      <c r="C63" s="44"/>
      <c r="F63" s="44"/>
      <c r="I63" s="4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</row>
    <row r="64" spans="1:36" s="23" customFormat="1" x14ac:dyDescent="0.2">
      <c r="A64" s="214"/>
      <c r="C64" s="44"/>
      <c r="F64" s="44"/>
      <c r="I64" s="4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</row>
    <row r="66" spans="1:36" s="23" customFormat="1" x14ac:dyDescent="0.2">
      <c r="A66" s="214"/>
      <c r="C66" s="44"/>
      <c r="F66" s="44"/>
      <c r="I66" s="4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</row>
    <row r="67" spans="1:36" s="23" customFormat="1" x14ac:dyDescent="0.2">
      <c r="A67" s="214"/>
      <c r="C67" s="44"/>
      <c r="F67" s="44"/>
      <c r="I67" s="4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</row>
  </sheetData>
  <mergeCells count="9">
    <mergeCell ref="A1:R1"/>
    <mergeCell ref="A2:R2"/>
    <mergeCell ref="A3:A5"/>
    <mergeCell ref="B3:J3"/>
    <mergeCell ref="K3:K5"/>
    <mergeCell ref="L3:L5"/>
    <mergeCell ref="B4:D4"/>
    <mergeCell ref="E4:G4"/>
    <mergeCell ref="H4:J4"/>
  </mergeCells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117"/>
  <sheetViews>
    <sheetView topLeftCell="A88" zoomScaleNormal="100" workbookViewId="0">
      <selection activeCell="I98" sqref="I98"/>
    </sheetView>
  </sheetViews>
  <sheetFormatPr baseColWidth="10" defaultRowHeight="11.25" x14ac:dyDescent="0.2"/>
  <cols>
    <col min="1" max="1" width="61.33203125" style="71" customWidth="1"/>
    <col min="2" max="2" width="14.5" style="71" bestFit="1" customWidth="1"/>
    <col min="3" max="3" width="9" style="73" bestFit="1" customWidth="1"/>
    <col min="4" max="4" width="14.5" style="71" bestFit="1" customWidth="1"/>
    <col min="5" max="5" width="7.83203125" style="73" bestFit="1" customWidth="1"/>
    <col min="6" max="6" width="12.5" style="71" bestFit="1" customWidth="1"/>
    <col min="7" max="7" width="7.33203125" style="73" bestFit="1" customWidth="1"/>
    <col min="8" max="8" width="14.33203125" style="71" bestFit="1" customWidth="1"/>
    <col min="9" max="9" width="7.83203125" style="73" bestFit="1" customWidth="1"/>
    <col min="10" max="10" width="11.5" style="71" bestFit="1" customWidth="1"/>
    <col min="11" max="11" width="7.33203125" style="73" bestFit="1" customWidth="1"/>
    <col min="12" max="12" width="14.5" style="71" bestFit="1" customWidth="1"/>
    <col min="13" max="13" width="7.83203125" style="73" bestFit="1" customWidth="1"/>
    <col min="14" max="14" width="12.5" style="71" bestFit="1" customWidth="1"/>
    <col min="15" max="15" width="7.6640625" style="73" bestFit="1" customWidth="1"/>
    <col min="16" max="16384" width="12" style="71"/>
  </cols>
  <sheetData>
    <row r="1" spans="1:17" x14ac:dyDescent="0.2">
      <c r="A1" s="249" t="s">
        <v>81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7" x14ac:dyDescent="0.2">
      <c r="A2" s="249" t="s">
        <v>89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spans="1:17" x14ac:dyDescent="0.2">
      <c r="A3" s="249" t="s">
        <v>40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7" ht="12" customHeight="1" x14ac:dyDescent="0.2">
      <c r="A4" s="239" t="s">
        <v>38</v>
      </c>
      <c r="B4" s="242" t="s">
        <v>7</v>
      </c>
      <c r="C4" s="242"/>
      <c r="D4" s="238" t="s">
        <v>8</v>
      </c>
      <c r="E4" s="238"/>
      <c r="F4" s="238"/>
      <c r="G4" s="238"/>
      <c r="H4" s="238"/>
      <c r="I4" s="238"/>
      <c r="J4" s="238"/>
      <c r="K4" s="238"/>
      <c r="L4" s="242" t="s">
        <v>1</v>
      </c>
      <c r="M4" s="242"/>
      <c r="N4" s="244" t="s">
        <v>2</v>
      </c>
      <c r="O4" s="244"/>
    </row>
    <row r="5" spans="1:17" ht="13.5" x14ac:dyDescent="0.35">
      <c r="A5" s="240"/>
      <c r="B5" s="243"/>
      <c r="C5" s="243"/>
      <c r="D5" s="246" t="s">
        <v>5</v>
      </c>
      <c r="E5" s="246"/>
      <c r="F5" s="246" t="s">
        <v>117</v>
      </c>
      <c r="G5" s="246"/>
      <c r="H5" s="246" t="s">
        <v>12</v>
      </c>
      <c r="I5" s="246"/>
      <c r="J5" s="246" t="s">
        <v>118</v>
      </c>
      <c r="K5" s="246"/>
      <c r="L5" s="243"/>
      <c r="M5" s="243"/>
      <c r="N5" s="245"/>
      <c r="O5" s="245"/>
    </row>
    <row r="6" spans="1:17" x14ac:dyDescent="0.2">
      <c r="A6" s="241"/>
      <c r="B6" s="186" t="s">
        <v>9</v>
      </c>
      <c r="C6" s="187" t="s">
        <v>91</v>
      </c>
      <c r="D6" s="186" t="s">
        <v>9</v>
      </c>
      <c r="E6" s="187" t="s">
        <v>91</v>
      </c>
      <c r="F6" s="186" t="s">
        <v>9</v>
      </c>
      <c r="G6" s="187" t="s">
        <v>91</v>
      </c>
      <c r="H6" s="186" t="s">
        <v>9</v>
      </c>
      <c r="I6" s="187" t="s">
        <v>91</v>
      </c>
      <c r="J6" s="186" t="s">
        <v>9</v>
      </c>
      <c r="K6" s="187" t="s">
        <v>91</v>
      </c>
      <c r="L6" s="186" t="s">
        <v>9</v>
      </c>
      <c r="M6" s="187" t="s">
        <v>91</v>
      </c>
      <c r="N6" s="186" t="s">
        <v>9</v>
      </c>
      <c r="O6" s="187" t="s">
        <v>91</v>
      </c>
    </row>
    <row r="7" spans="1:17" x14ac:dyDescent="0.2">
      <c r="A7" s="117"/>
      <c r="B7" s="118"/>
      <c r="C7" s="119"/>
      <c r="D7" s="119"/>
      <c r="E7" s="119"/>
      <c r="F7" s="102"/>
      <c r="G7" s="67"/>
      <c r="H7" s="119"/>
      <c r="I7" s="119"/>
      <c r="J7" s="119"/>
      <c r="K7" s="119"/>
      <c r="L7" s="119"/>
      <c r="M7" s="119"/>
      <c r="N7" s="119"/>
      <c r="O7" s="119"/>
    </row>
    <row r="8" spans="1:17" ht="12" x14ac:dyDescent="0.2">
      <c r="A8" s="173" t="s">
        <v>109</v>
      </c>
      <c r="B8" s="103">
        <f>[1]MercLab!C126</f>
        <v>3653787.0229581357</v>
      </c>
      <c r="C8" s="67">
        <f>SUM(E8,M8,O8)</f>
        <v>100.00000000001005</v>
      </c>
      <c r="D8" s="102">
        <f>F8+H8+J8</f>
        <v>1833932.4770885152</v>
      </c>
      <c r="E8" s="67">
        <f>IF(ISNUMBER(D8/$B$8*100),D8/$B$8*100,0)</f>
        <v>50.192648492241574</v>
      </c>
      <c r="F8" s="103">
        <f>[1]MercLab!D126</f>
        <v>237198.37001835357</v>
      </c>
      <c r="G8" s="67">
        <f>IF(ISNUMBER(F8/$B$8*100),F8/$B$8*100,0)</f>
        <v>6.4918499225035786</v>
      </c>
      <c r="H8" s="103">
        <f>[1]MercLab!E126</f>
        <v>1501462.0474619051</v>
      </c>
      <c r="I8" s="67">
        <f>IF(ISNUMBER(H8/$B$8*100),H8/$B$8*100,0)</f>
        <v>41.093310530352397</v>
      </c>
      <c r="J8" s="103">
        <f>[1]MercLab!F126</f>
        <v>95272.059608256473</v>
      </c>
      <c r="K8" s="67">
        <f>IF(ISNUMBER(J8/$B$8*100),J8/$B$8*100,0)</f>
        <v>2.6074880393855975</v>
      </c>
      <c r="L8" s="103">
        <f>[1]MercLab!G126</f>
        <v>1402784.0926657144</v>
      </c>
      <c r="M8" s="67">
        <f>IF(ISNUMBER(L8/$B$8*100),L8/$B$8*100,0)</f>
        <v>38.392607008878393</v>
      </c>
      <c r="N8" s="103">
        <f>[1]MercLab!H126</f>
        <v>417070.45320427336</v>
      </c>
      <c r="O8" s="67">
        <f>IF(ISNUMBER(N8/$B$8*100),N8/$B$8*100,0)</f>
        <v>11.414744498890078</v>
      </c>
      <c r="P8" s="205"/>
      <c r="Q8" s="204"/>
    </row>
    <row r="9" spans="1:17" s="72" customFormat="1" x14ac:dyDescent="0.2">
      <c r="A9" s="170"/>
      <c r="B9" s="103"/>
      <c r="C9" s="67"/>
      <c r="D9" s="103"/>
      <c r="E9" s="67"/>
      <c r="F9" s="120"/>
      <c r="G9" s="67"/>
      <c r="H9" s="103"/>
      <c r="I9" s="67"/>
      <c r="J9" s="103"/>
      <c r="K9" s="67"/>
      <c r="L9" s="103"/>
      <c r="M9" s="67"/>
      <c r="N9" s="103"/>
      <c r="O9" s="67"/>
    </row>
    <row r="10" spans="1:17" x14ac:dyDescent="0.2">
      <c r="A10" s="174" t="s">
        <v>42</v>
      </c>
      <c r="B10" s="103"/>
      <c r="C10" s="67"/>
      <c r="D10" s="103"/>
      <c r="E10" s="67"/>
      <c r="F10" s="103"/>
      <c r="G10" s="67"/>
      <c r="H10" s="103"/>
      <c r="I10" s="67"/>
      <c r="J10" s="103"/>
      <c r="K10" s="67"/>
      <c r="L10" s="103"/>
      <c r="M10" s="67"/>
      <c r="N10" s="103"/>
      <c r="O10" s="67"/>
    </row>
    <row r="11" spans="1:17" x14ac:dyDescent="0.2">
      <c r="A11" s="175" t="s">
        <v>74</v>
      </c>
      <c r="B11" s="69">
        <f>SUM(B12:B14)</f>
        <v>1983290.2931383282</v>
      </c>
      <c r="C11" s="70">
        <f>IF(ISNUMBER(B11/B$8*100),B11/B$8*100,0)</f>
        <v>54.280402242291629</v>
      </c>
      <c r="D11" s="69">
        <f>SUM(D12:D14)</f>
        <v>1174723.3833935554</v>
      </c>
      <c r="E11" s="70">
        <f>IF(ISNUMBER(D11/D$8*100),D11/D$8*100,0)</f>
        <v>64.054887411040554</v>
      </c>
      <c r="F11" s="69">
        <f>SUM(F12:F14)</f>
        <v>182468.07683579042</v>
      </c>
      <c r="G11" s="70">
        <f>IF(ISNUMBER(F11/F$8*100),F11/F$8*100,0)</f>
        <v>76.926362024187469</v>
      </c>
      <c r="H11" s="69">
        <f>SUM(H12:H14)</f>
        <v>925093.31021738867</v>
      </c>
      <c r="I11" s="70">
        <f>IF(ISNUMBER(H11/H$8*100),H11/H$8*100,0)</f>
        <v>61.612833423340994</v>
      </c>
      <c r="J11" s="69">
        <f>SUM(J12:J14)</f>
        <v>67161.996340376267</v>
      </c>
      <c r="K11" s="70">
        <f>IF(ISNUMBER(J11/J$8*100),J11/J$8*100,0)</f>
        <v>70.494955831264377</v>
      </c>
      <c r="L11" s="69">
        <f>SUM(L12:L14)</f>
        <v>661493.61422849656</v>
      </c>
      <c r="M11" s="70">
        <f>IF(ISNUMBER(L11/L$8*100),L11/L$8*100,0)</f>
        <v>47.15576813901977</v>
      </c>
      <c r="N11" s="69">
        <f>SUM(N12:N14)</f>
        <v>147073.29551629245</v>
      </c>
      <c r="O11" s="70">
        <f>IF(ISNUMBER(N11/N$8*100),N11/N$8*100,0)</f>
        <v>35.263417580017034</v>
      </c>
    </row>
    <row r="12" spans="1:17" x14ac:dyDescent="0.2">
      <c r="A12" s="176" t="s">
        <v>68</v>
      </c>
      <c r="B12" s="69">
        <f>[1]MercLab!C127</f>
        <v>511541.05905152386</v>
      </c>
      <c r="C12" s="70">
        <f>IF(ISNUMBER(B12/B$8*100),B12/B$8*100,0)</f>
        <v>14.000297659313926</v>
      </c>
      <c r="D12" s="69">
        <f t="shared" ref="D12:D53" si="0">F12+H12+J12</f>
        <v>335193.08745895425</v>
      </c>
      <c r="E12" s="70">
        <f>IF(ISNUMBER(D12/D$8*100),D12/D$8*100,0)</f>
        <v>18.277286194914584</v>
      </c>
      <c r="F12" s="69">
        <f>[1]MercLab!D127</f>
        <v>73557.348917740193</v>
      </c>
      <c r="G12" s="70">
        <f>IF(ISNUMBER(F12/F$8*100),F12/F$8*100,0)</f>
        <v>31.010899827030258</v>
      </c>
      <c r="H12" s="69">
        <f>[1]MercLab!E127</f>
        <v>241597.13339882513</v>
      </c>
      <c r="I12" s="70">
        <f>IF(ISNUMBER(H12/H$8*100),H12/H$8*100,0)</f>
        <v>16.090791892290898</v>
      </c>
      <c r="J12" s="69">
        <f>[1]MercLab!F127</f>
        <v>20038.605142388886</v>
      </c>
      <c r="K12" s="70">
        <f>IF(ISNUMBER(J12/J$8*100),J12/J$8*100,0)</f>
        <v>21.033034474938862</v>
      </c>
      <c r="L12" s="69">
        <f>[1]MercLab!G127</f>
        <v>152103.73327216654</v>
      </c>
      <c r="M12" s="70">
        <f>IF(ISNUMBER(L12/L$8*100),L12/L$8*100,0)</f>
        <v>10.842989599570052</v>
      </c>
      <c r="N12" s="69">
        <f>[1]MercLab!H127</f>
        <v>24244.23832042114</v>
      </c>
      <c r="O12" s="70">
        <f>IF(ISNUMBER(N12/N$8*100),N12/N$8*100,0)</f>
        <v>5.8129839057543506</v>
      </c>
    </row>
    <row r="13" spans="1:17" x14ac:dyDescent="0.2">
      <c r="A13" s="176" t="s">
        <v>69</v>
      </c>
      <c r="B13" s="69">
        <f>[1]MercLab!C128</f>
        <v>306780.13713329367</v>
      </c>
      <c r="C13" s="70">
        <f>IF(ISNUMBER(B13/B$8*100),B13/B$8*100,0)</f>
        <v>8.3962238413371448</v>
      </c>
      <c r="D13" s="69">
        <f t="shared" si="0"/>
        <v>196232.259471909</v>
      </c>
      <c r="E13" s="70">
        <f>IF(ISNUMBER(D13/D$8*100),D13/D$8*100,0)</f>
        <v>10.700080942098818</v>
      </c>
      <c r="F13" s="69">
        <f>[1]MercLab!D128</f>
        <v>14901.631619222067</v>
      </c>
      <c r="G13" s="70">
        <f>IF(ISNUMBER(F13/F$8*100),F13/F$8*100,0)</f>
        <v>6.2823499242718377</v>
      </c>
      <c r="H13" s="69">
        <f>[1]MercLab!E128</f>
        <v>172439.04655502958</v>
      </c>
      <c r="I13" s="70">
        <f>IF(ISNUMBER(H13/H$8*100),H13/H$8*100,0)</f>
        <v>11.484742278136382</v>
      </c>
      <c r="J13" s="69">
        <f>[1]MercLab!F128</f>
        <v>8891.581297657367</v>
      </c>
      <c r="K13" s="70">
        <f>IF(ISNUMBER(J13/J$8*100),J13/J$8*100,0)</f>
        <v>9.332832033041095</v>
      </c>
      <c r="L13" s="69">
        <f>[1]MercLab!G128</f>
        <v>90500.655013424112</v>
      </c>
      <c r="M13" s="70">
        <f>IF(ISNUMBER(L13/L$8*100),L13/L$8*100,0)</f>
        <v>6.4515027997961871</v>
      </c>
      <c r="N13" s="69">
        <f>[1]MercLab!H128</f>
        <v>20047.222647958977</v>
      </c>
      <c r="O13" s="70">
        <f>IF(ISNUMBER(N13/N$8*100),N13/N$8*100,0)</f>
        <v>4.8066753456016746</v>
      </c>
    </row>
    <row r="14" spans="1:17" x14ac:dyDescent="0.2">
      <c r="A14" s="176" t="s">
        <v>97</v>
      </c>
      <c r="B14" s="69">
        <f>[1]MercLab!C129</f>
        <v>1164969.0969535108</v>
      </c>
      <c r="C14" s="70">
        <f>IF(ISNUMBER(B14/B$8*100),B14/B$8*100,0)</f>
        <v>31.883880741640553</v>
      </c>
      <c r="D14" s="69">
        <f t="shared" si="0"/>
        <v>643298.03646269219</v>
      </c>
      <c r="E14" s="70">
        <f>IF(ISNUMBER(D14/D$8*100),D14/D$8*100,0)</f>
        <v>35.077520274027144</v>
      </c>
      <c r="F14" s="69">
        <f>[1]MercLab!D129</f>
        <v>94009.096298828139</v>
      </c>
      <c r="G14" s="70">
        <f>IF(ISNUMBER(F14/F$8*100),F14/F$8*100,0)</f>
        <v>39.63311227288537</v>
      </c>
      <c r="H14" s="69">
        <f>[1]MercLab!E129</f>
        <v>511057.13026353397</v>
      </c>
      <c r="I14" s="70">
        <f>IF(ISNUMBER(H14/H$8*100),H14/H$8*100,0)</f>
        <v>34.037299252913719</v>
      </c>
      <c r="J14" s="69">
        <f>[1]MercLab!F129</f>
        <v>38231.809900330009</v>
      </c>
      <c r="K14" s="70">
        <f>IF(ISNUMBER(J14/J$8*100),J14/J$8*100,0)</f>
        <v>40.129089323284411</v>
      </c>
      <c r="L14" s="69">
        <f>[1]MercLab!G129</f>
        <v>418889.22594290588</v>
      </c>
      <c r="M14" s="70">
        <f>IF(ISNUMBER(L14/L$8*100),L14/L$8*100,0)</f>
        <v>29.861275739653532</v>
      </c>
      <c r="N14" s="69">
        <f>[1]MercLab!H129</f>
        <v>102781.83454791232</v>
      </c>
      <c r="O14" s="70">
        <f>IF(ISNUMBER(N14/N$8*100),N14/N$8*100,0)</f>
        <v>24.643758328661004</v>
      </c>
    </row>
    <row r="15" spans="1:17" x14ac:dyDescent="0.2">
      <c r="A15" s="175" t="s">
        <v>70</v>
      </c>
      <c r="B15" s="69">
        <f>[1]MercLab!C130</f>
        <v>1670496.72982019</v>
      </c>
      <c r="C15" s="70">
        <f>IF(ISNUMBER(B15/B$8*100),B15/B$8*100,0)</f>
        <v>45.719597757718844</v>
      </c>
      <c r="D15" s="69">
        <f t="shared" si="0"/>
        <v>659209.09369504836</v>
      </c>
      <c r="E15" s="70">
        <f>IF(ISNUMBER(D15/D$8*100),D15/D$8*100,0)</f>
        <v>35.945112588964285</v>
      </c>
      <c r="F15" s="105">
        <f>[1]MercLab!D130</f>
        <v>54730.293182562775</v>
      </c>
      <c r="G15" s="70">
        <f>IF(ISNUMBER(F15/F$8*100),F15/F$8*100,0)</f>
        <v>23.073637975812371</v>
      </c>
      <c r="H15" s="69">
        <f>[1]MercLab!E130</f>
        <v>576368.73724460544</v>
      </c>
      <c r="I15" s="70">
        <f>IF(ISNUMBER(H15/H$8*100),H15/H$8*100,0)</f>
        <v>38.387166576664939</v>
      </c>
      <c r="J15" s="69">
        <f>[1]MercLab!F130</f>
        <v>28110.063267880116</v>
      </c>
      <c r="K15" s="70">
        <f>IF(ISNUMBER(J15/J$8*100),J15/J$8*100,0)</f>
        <v>29.505044168735534</v>
      </c>
      <c r="L15" s="69">
        <f>[1]MercLab!G130</f>
        <v>741290.47843727353</v>
      </c>
      <c r="M15" s="70">
        <f>IF(ISNUMBER(L15/L$8*100),L15/L$8*100,0)</f>
        <v>52.844231860984195</v>
      </c>
      <c r="N15" s="69">
        <f>[1]MercLab!H130</f>
        <v>269997.15768798901</v>
      </c>
      <c r="O15" s="70">
        <f>IF(ISNUMBER(N15/N$8*100),N15/N$8*100,0)</f>
        <v>64.736582419984913</v>
      </c>
      <c r="P15" s="206"/>
    </row>
    <row r="16" spans="1:17" x14ac:dyDescent="0.2">
      <c r="A16" s="174"/>
      <c r="B16" s="105"/>
      <c r="C16" s="70"/>
      <c r="D16" s="105">
        <f t="shared" si="0"/>
        <v>0</v>
      </c>
      <c r="E16" s="70"/>
      <c r="F16" s="105"/>
      <c r="G16" s="70"/>
      <c r="H16" s="105"/>
      <c r="I16" s="70"/>
      <c r="J16" s="105"/>
      <c r="K16" s="70"/>
      <c r="L16" s="105"/>
      <c r="M16" s="70"/>
      <c r="N16" s="105"/>
      <c r="O16" s="70"/>
    </row>
    <row r="17" spans="1:15" x14ac:dyDescent="0.2">
      <c r="A17" s="174" t="s">
        <v>14</v>
      </c>
      <c r="B17" s="103"/>
      <c r="C17" s="67"/>
      <c r="D17" s="103"/>
      <c r="E17" s="67"/>
      <c r="F17" s="103"/>
      <c r="G17" s="67"/>
      <c r="H17" s="103"/>
      <c r="I17" s="67"/>
      <c r="J17" s="103"/>
      <c r="K17" s="67"/>
      <c r="L17" s="103"/>
      <c r="M17" s="67"/>
      <c r="N17" s="103"/>
      <c r="O17" s="67"/>
    </row>
    <row r="18" spans="1:15" x14ac:dyDescent="0.2">
      <c r="A18" s="177" t="s">
        <v>44</v>
      </c>
      <c r="B18" s="69">
        <f>[1]MercLab!C132</f>
        <v>316811.16060855385</v>
      </c>
      <c r="C18" s="70">
        <f>IF(ISNUMBER(B18/B$8*100),B18/B$8*100,0)</f>
        <v>8.6707615582930444</v>
      </c>
      <c r="D18" s="69">
        <f t="shared" si="0"/>
        <v>108203.19852462316</v>
      </c>
      <c r="E18" s="70">
        <f>IF(ISNUMBER(D18/D$8*100),D18/D$8*100,0)</f>
        <v>5.9000644721883457</v>
      </c>
      <c r="F18" s="69">
        <f>[1]MercLab!D132</f>
        <v>2371.1958319086539</v>
      </c>
      <c r="G18" s="70">
        <f>IF(ISNUMBER(F18/F$8*100),F18/F$8*100,0)</f>
        <v>0.99966784414462007</v>
      </c>
      <c r="H18" s="69">
        <f>[1]MercLab!E132</f>
        <v>99572.429023006785</v>
      </c>
      <c r="I18" s="70">
        <f>IF(ISNUMBER(H18/H$8*100),H18/H$8*100,0)</f>
        <v>6.6316980300185122</v>
      </c>
      <c r="J18" s="69">
        <f>[1]MercLab!F132</f>
        <v>6259.5736697077164</v>
      </c>
      <c r="K18" s="70">
        <f>IF(ISNUMBER(J18/J$8*100),J18/J$8*100,0)</f>
        <v>6.5702092464948123</v>
      </c>
      <c r="L18" s="69">
        <f>[1]MercLab!G132</f>
        <v>184460.40294130752</v>
      </c>
      <c r="M18" s="70">
        <f>IF(ISNUMBER(L18/L$8*100),L18/L$8*100,0)</f>
        <v>13.14959329135084</v>
      </c>
      <c r="N18" s="69">
        <f>[1]MercLab!H132</f>
        <v>24147.55914262744</v>
      </c>
      <c r="O18" s="70">
        <f>IF(ISNUMBER(N18/N$8*100),N18/N$8*100,0)</f>
        <v>5.7898033670585658</v>
      </c>
    </row>
    <row r="19" spans="1:15" x14ac:dyDescent="0.2">
      <c r="A19" s="177" t="s">
        <v>45</v>
      </c>
      <c r="B19" s="69">
        <f>[1]MercLab!C133</f>
        <v>1909354.9695487232</v>
      </c>
      <c r="C19" s="70">
        <f>IF(ISNUMBER(B19/B$8*100),B19/B$8*100,0)</f>
        <v>52.25687642852521</v>
      </c>
      <c r="D19" s="69">
        <f t="shared" si="0"/>
        <v>792080.98214589735</v>
      </c>
      <c r="E19" s="70">
        <f>IF(ISNUMBER(D19/D$8*100),D19/D$8*100,0)</f>
        <v>43.19030237162147</v>
      </c>
      <c r="F19" s="69">
        <f>[1]MercLab!D133</f>
        <v>36624.233456017842</v>
      </c>
      <c r="G19" s="70">
        <f>IF(ISNUMBER(F19/F$8*100),F19/F$8*100,0)</f>
        <v>15.440339431162192</v>
      </c>
      <c r="H19" s="69">
        <f>[1]MercLab!E133</f>
        <v>699209.67284716561</v>
      </c>
      <c r="I19" s="70">
        <f>IF(ISNUMBER(H19/H$8*100),H19/H$8*100,0)</f>
        <v>46.568587866015029</v>
      </c>
      <c r="J19" s="69">
        <f>[1]MercLab!F133</f>
        <v>56247.075842713923</v>
      </c>
      <c r="K19" s="70">
        <f>IF(ISNUMBER(J19/J$8*100),J19/J$8*100,0)</f>
        <v>59.038375022008481</v>
      </c>
      <c r="L19" s="69">
        <f>[1]MercLab!G133</f>
        <v>862593.36312334624</v>
      </c>
      <c r="M19" s="70">
        <f>IF(ISNUMBER(L19/L$8*100),L19/L$8*100,0)</f>
        <v>61.491527287293209</v>
      </c>
      <c r="N19" s="69">
        <f>[1]MercLab!H133</f>
        <v>254680.62427969283</v>
      </c>
      <c r="O19" s="70">
        <f>IF(ISNUMBER(N19/N$8*100),N19/N$8*100,0)</f>
        <v>61.064173288476752</v>
      </c>
    </row>
    <row r="20" spans="1:15" x14ac:dyDescent="0.2">
      <c r="A20" s="177" t="s">
        <v>46</v>
      </c>
      <c r="B20" s="69">
        <f>[1]MercLab!C134</f>
        <v>1006422.0730781831</v>
      </c>
      <c r="C20" s="70">
        <f>IF(ISNUMBER(B20/B$8*100),B20/B$8*100,0)</f>
        <v>27.54462881263877</v>
      </c>
      <c r="D20" s="69">
        <f t="shared" si="0"/>
        <v>608610.16064016242</v>
      </c>
      <c r="E20" s="70">
        <f>IF(ISNUMBER(D20/D$8*100),D20/D$8*100,0)</f>
        <v>33.186072455970127</v>
      </c>
      <c r="F20" s="69">
        <f>[1]MercLab!D134</f>
        <v>80483.372343923926</v>
      </c>
      <c r="G20" s="70">
        <f>IF(ISNUMBER(F20/F$8*100),F20/F$8*100,0)</f>
        <v>33.930828587775039</v>
      </c>
      <c r="H20" s="69">
        <f>[1]MercLab!E134</f>
        <v>497676.01905780681</v>
      </c>
      <c r="I20" s="70">
        <f>IF(ISNUMBER(H20/H$8*100),H20/H$8*100,0)</f>
        <v>33.146093828950661</v>
      </c>
      <c r="J20" s="69">
        <f>[1]MercLab!F134</f>
        <v>30450.769238431742</v>
      </c>
      <c r="K20" s="70">
        <f>IF(ISNUMBER(J20/J$8*100),J20/J$8*100,0)</f>
        <v>31.961909256124464</v>
      </c>
      <c r="L20" s="69">
        <f>[1]MercLab!G134</f>
        <v>275583.08379510016</v>
      </c>
      <c r="M20" s="70">
        <f>IF(ISNUMBER(L20/L$8*100),L20/L$8*100,0)</f>
        <v>19.645438327676562</v>
      </c>
      <c r="N20" s="69">
        <f>[1]MercLab!H134</f>
        <v>122228.82864288139</v>
      </c>
      <c r="O20" s="70">
        <f>IF(ISNUMBER(N20/N$8*100),N20/N$8*100,0)</f>
        <v>29.3065182881742</v>
      </c>
    </row>
    <row r="21" spans="1:15" x14ac:dyDescent="0.2">
      <c r="A21" s="177" t="s">
        <v>47</v>
      </c>
      <c r="B21" s="69">
        <f>[1]MercLab!C135</f>
        <v>402863.88493822992</v>
      </c>
      <c r="C21" s="70">
        <f>IF(ISNUMBER(B21/B$8*100),B21/B$8*100,0)</f>
        <v>11.025926864562239</v>
      </c>
      <c r="D21" s="69">
        <f t="shared" si="0"/>
        <v>312691.58618248149</v>
      </c>
      <c r="E21" s="70">
        <f>IF(ISNUMBER(D21/D$8*100),D21/D$8*100,0)</f>
        <v>17.050332555258489</v>
      </c>
      <c r="F21" s="104">
        <f>[1]MercLab!D135</f>
        <v>115990.49122221494</v>
      </c>
      <c r="G21" s="70">
        <f>IF(ISNUMBER(F21/F$8*100),F21/F$8*100,0)</f>
        <v>48.900205854382563</v>
      </c>
      <c r="H21" s="69">
        <f>[1]MercLab!E135</f>
        <v>194929.59850322746</v>
      </c>
      <c r="I21" s="70">
        <f>IF(ISNUMBER(H21/H$8*100),H21/H$8*100,0)</f>
        <v>12.9826523975574</v>
      </c>
      <c r="J21" s="69">
        <f>[1]MercLab!F135</f>
        <v>1771.4964570391051</v>
      </c>
      <c r="K21" s="70">
        <f>IF(ISNUMBER(J21/J$8*100),J21/J$8*100,0)</f>
        <v>1.8594081668048494</v>
      </c>
      <c r="L21" s="69">
        <f>[1]MercLab!G135</f>
        <v>74592.079258595957</v>
      </c>
      <c r="M21" s="70">
        <f>IF(ISNUMBER(L21/L$8*100),L21/L$8*100,0)</f>
        <v>5.3174312175759297</v>
      </c>
      <c r="N21" s="69">
        <f>[1]MercLab!H135</f>
        <v>15580.21949715042</v>
      </c>
      <c r="O21" s="70">
        <f>IF(ISNUMBER(N21/N$8*100),N21/N$8*100,0)</f>
        <v>3.7356325238219448</v>
      </c>
    </row>
    <row r="22" spans="1:15" x14ac:dyDescent="0.2">
      <c r="A22" s="176" t="s">
        <v>63</v>
      </c>
      <c r="B22" s="104">
        <f>[1]MercLab!C136</f>
        <v>18334.93478480251</v>
      </c>
      <c r="C22" s="70">
        <f>IF(ISNUMBER(B22/B$8*100),B22/B$8*100,0)</f>
        <v>0.50180633599049784</v>
      </c>
      <c r="D22" s="104">
        <f t="shared" si="0"/>
        <v>12346.549595442568</v>
      </c>
      <c r="E22" s="70">
        <f>IF(ISNUMBER(D22/D$8*100),D22/D$8*100,0)</f>
        <v>0.67322814496657502</v>
      </c>
      <c r="F22" s="105">
        <f>[1]MercLab!D136</f>
        <v>1729.0771642881155</v>
      </c>
      <c r="G22" s="70">
        <f>IF(ISNUMBER(F22/F$8*100),F22/F$8*100,0)</f>
        <v>0.72895828253555262</v>
      </c>
      <c r="H22" s="104">
        <f>[1]MercLab!E136</f>
        <v>10074.328030790415</v>
      </c>
      <c r="I22" s="70">
        <f>IF(ISNUMBER(H22/H$8*100),H22/H$8*100,0)</f>
        <v>0.67096787746451647</v>
      </c>
      <c r="J22" s="104">
        <f>[1]MercLab!F136</f>
        <v>543.14440036403732</v>
      </c>
      <c r="K22" s="70">
        <f>IF(ISNUMBER(J22/J$8*100),J22/J$8*100,0)</f>
        <v>0.57009830856744415</v>
      </c>
      <c r="L22" s="104">
        <f>[1]MercLab!G136</f>
        <v>5555.1635474298555</v>
      </c>
      <c r="M22" s="70">
        <f>IF(ISNUMBER(L22/L$8*100),L22/L$8*100,0)</f>
        <v>0.39600987610811605</v>
      </c>
      <c r="N22" s="104">
        <f>[1]MercLab!H136</f>
        <v>433.2216419300849</v>
      </c>
      <c r="O22" s="70">
        <f>IF(ISNUMBER(N22/N$8*100),N22/N$8*100,0)</f>
        <v>0.10387253247064734</v>
      </c>
    </row>
    <row r="23" spans="1:15" x14ac:dyDescent="0.2">
      <c r="A23"/>
      <c r="B23" s="105"/>
      <c r="C23" s="106"/>
      <c r="D23" s="105">
        <f t="shared" si="0"/>
        <v>0</v>
      </c>
      <c r="E23" s="106"/>
      <c r="F23" s="105"/>
      <c r="G23" s="106"/>
      <c r="H23" s="105"/>
      <c r="I23" s="106"/>
      <c r="J23" s="105"/>
      <c r="K23" s="106"/>
      <c r="L23" s="105"/>
      <c r="M23" s="106"/>
      <c r="N23" s="105"/>
      <c r="O23" s="106"/>
    </row>
    <row r="24" spans="1:15" x14ac:dyDescent="0.2">
      <c r="A24" s="179" t="s">
        <v>19</v>
      </c>
      <c r="B24" s="103"/>
      <c r="C24" s="67"/>
      <c r="D24" s="103"/>
      <c r="E24" s="67"/>
      <c r="F24" s="103"/>
      <c r="G24" s="67"/>
      <c r="H24" s="103"/>
      <c r="I24" s="67"/>
      <c r="J24" s="103"/>
      <c r="K24" s="67"/>
      <c r="L24" s="103"/>
      <c r="M24" s="67"/>
      <c r="N24" s="103"/>
      <c r="O24" s="67"/>
    </row>
    <row r="25" spans="1:15" x14ac:dyDescent="0.2">
      <c r="A25" s="177" t="s">
        <v>48</v>
      </c>
      <c r="B25" s="104">
        <f>[1]MercLab!C138</f>
        <v>21574.07497623167</v>
      </c>
      <c r="C25" s="70">
        <f t="shared" ref="C25:C33" si="1">IF(ISNUMBER(B25/B$8*100),B25/B$8*100,0)</f>
        <v>0.59045792326354929</v>
      </c>
      <c r="D25" s="104">
        <f t="shared" si="0"/>
        <v>1541.6406921927019</v>
      </c>
      <c r="E25" s="70">
        <f t="shared" ref="E25:E33" si="2">IF(ISNUMBER(D25/D$8*100),D25/D$8*100,0)</f>
        <v>8.4062020355305273E-2</v>
      </c>
      <c r="F25" s="104">
        <f>[1]MercLab!D138</f>
        <v>0</v>
      </c>
      <c r="G25" s="70">
        <f t="shared" ref="G25:G33" si="3">IF(ISNUMBER(F25/F$8*100),F25/F$8*100,0)</f>
        <v>0</v>
      </c>
      <c r="H25" s="104">
        <f>[1]MercLab!E138</f>
        <v>1180.6226572509645</v>
      </c>
      <c r="I25" s="70">
        <f t="shared" ref="I25:I33" si="4">IF(ISNUMBER(H25/H$8*100),H25/H$8*100,0)</f>
        <v>7.8631535125826699E-2</v>
      </c>
      <c r="J25" s="104">
        <f>[1]MercLab!F138</f>
        <v>361.01803494173743</v>
      </c>
      <c r="K25" s="70">
        <f t="shared" ref="K25:K33" si="5">IF(ISNUMBER(J25/J$8*100),J25/J$8*100,0)</f>
        <v>0.37893379908672703</v>
      </c>
      <c r="L25" s="104">
        <f>[1]MercLab!G138</f>
        <v>642.11866762053853</v>
      </c>
      <c r="M25" s="70">
        <f t="shared" ref="M25:M33" si="6">IF(ISNUMBER(L25/L$8*100),L25/L$8*100,0)</f>
        <v>4.5774590044025856E-2</v>
      </c>
      <c r="N25" s="104">
        <f>[1]MercLab!H138</f>
        <v>19390.315616418429</v>
      </c>
      <c r="O25" s="70">
        <f t="shared" ref="O25:O33" si="7">IF(ISNUMBER(N25/N$8*100),N25/N$8*100,0)</f>
        <v>4.6491702942383721</v>
      </c>
    </row>
    <row r="26" spans="1:15" x14ac:dyDescent="0.2">
      <c r="A26" s="177" t="s">
        <v>49</v>
      </c>
      <c r="B26" s="104">
        <f>[1]MercLab!C139</f>
        <v>107714.96394025726</v>
      </c>
      <c r="C26" s="70">
        <f t="shared" si="1"/>
        <v>2.9480361954170595</v>
      </c>
      <c r="D26" s="104">
        <f t="shared" si="0"/>
        <v>30440.046019169462</v>
      </c>
      <c r="E26" s="70">
        <f t="shared" si="2"/>
        <v>1.6598237066773023</v>
      </c>
      <c r="F26" s="104">
        <f>[1]MercLab!D139</f>
        <v>0</v>
      </c>
      <c r="G26" s="70">
        <f t="shared" si="3"/>
        <v>0</v>
      </c>
      <c r="H26" s="104">
        <f>[1]MercLab!E139</f>
        <v>27366.661076726465</v>
      </c>
      <c r="I26" s="70">
        <f t="shared" si="4"/>
        <v>1.822667520833277</v>
      </c>
      <c r="J26" s="104">
        <f>[1]MercLab!F139</f>
        <v>3073.3849424429982</v>
      </c>
      <c r="K26" s="70">
        <f t="shared" si="5"/>
        <v>3.225903748780353</v>
      </c>
      <c r="L26" s="104">
        <f>[1]MercLab!G139</f>
        <v>4293.8495727592845</v>
      </c>
      <c r="M26" s="70">
        <f t="shared" si="6"/>
        <v>0.30609482921920439</v>
      </c>
      <c r="N26" s="104">
        <f>[1]MercLab!H139</f>
        <v>72981.068348328117</v>
      </c>
      <c r="O26" s="70">
        <f t="shared" si="7"/>
        <v>17.498498823790655</v>
      </c>
    </row>
    <row r="27" spans="1:15" x14ac:dyDescent="0.2">
      <c r="A27" s="177" t="s">
        <v>50</v>
      </c>
      <c r="B27" s="104">
        <f>[1]MercLab!C140</f>
        <v>309009.76703292917</v>
      </c>
      <c r="C27" s="70">
        <f t="shared" si="1"/>
        <v>8.4572462787596301</v>
      </c>
      <c r="D27" s="104">
        <f t="shared" si="0"/>
        <v>153744.51283779013</v>
      </c>
      <c r="E27" s="70">
        <f t="shared" si="2"/>
        <v>8.3833246184651991</v>
      </c>
      <c r="F27" s="104">
        <f>[1]MercLab!D140</f>
        <v>2637.3080358755396</v>
      </c>
      <c r="G27" s="70">
        <f t="shared" si="3"/>
        <v>1.1118575712267644</v>
      </c>
      <c r="H27" s="104">
        <f>[1]MercLab!E140</f>
        <v>139652.32742144121</v>
      </c>
      <c r="I27" s="70">
        <f t="shared" si="4"/>
        <v>9.3010894053240776</v>
      </c>
      <c r="J27" s="104">
        <f>[1]MercLab!F140</f>
        <v>11454.877380473352</v>
      </c>
      <c r="K27" s="70">
        <f t="shared" si="5"/>
        <v>12.023333417555978</v>
      </c>
      <c r="L27" s="104">
        <f>[1]MercLab!G140</f>
        <v>32055.835343216997</v>
      </c>
      <c r="M27" s="70">
        <f t="shared" si="6"/>
        <v>2.2851581730087349</v>
      </c>
      <c r="N27" s="104">
        <f>[1]MercLab!H140</f>
        <v>123209.41885192681</v>
      </c>
      <c r="O27" s="70">
        <f t="shared" si="7"/>
        <v>29.541632092451565</v>
      </c>
    </row>
    <row r="28" spans="1:15" x14ac:dyDescent="0.2">
      <c r="A28" s="177" t="s">
        <v>51</v>
      </c>
      <c r="B28" s="104">
        <f>[1]MercLab!C141</f>
        <v>582715.37781011092</v>
      </c>
      <c r="C28" s="70">
        <f t="shared" si="1"/>
        <v>15.948257907444749</v>
      </c>
      <c r="D28" s="104">
        <f t="shared" si="0"/>
        <v>394492.28013203235</v>
      </c>
      <c r="E28" s="70">
        <f t="shared" si="2"/>
        <v>21.510730905333766</v>
      </c>
      <c r="F28" s="105">
        <f>[1]MercLab!D141</f>
        <v>26011.462850020609</v>
      </c>
      <c r="G28" s="70">
        <f t="shared" si="3"/>
        <v>10.96612208929089</v>
      </c>
      <c r="H28" s="104">
        <f>[1]MercLab!E141</f>
        <v>346290.18193941575</v>
      </c>
      <c r="I28" s="70">
        <f t="shared" si="4"/>
        <v>23.063532143539032</v>
      </c>
      <c r="J28" s="104">
        <f>[1]MercLab!F141</f>
        <v>22190.635342596001</v>
      </c>
      <c r="K28" s="70">
        <f t="shared" si="5"/>
        <v>23.291860629276158</v>
      </c>
      <c r="L28" s="104">
        <f>[1]MercLab!G141</f>
        <v>106862.82133071948</v>
      </c>
      <c r="M28" s="70">
        <f t="shared" si="6"/>
        <v>7.6179094052633411</v>
      </c>
      <c r="N28" s="104">
        <f>[1]MercLab!H141</f>
        <v>81360.276347358551</v>
      </c>
      <c r="O28" s="70">
        <f t="shared" si="7"/>
        <v>19.507561785372936</v>
      </c>
    </row>
    <row r="29" spans="1:15" x14ac:dyDescent="0.2">
      <c r="A29" s="177" t="s">
        <v>52</v>
      </c>
      <c r="B29" s="105">
        <f>[1]MercLab!C142</f>
        <v>443449.98164598888</v>
      </c>
      <c r="C29" s="70">
        <f t="shared" si="1"/>
        <v>12.136722224355818</v>
      </c>
      <c r="D29" s="105">
        <f t="shared" si="0"/>
        <v>283110.02437032404</v>
      </c>
      <c r="E29" s="70">
        <f t="shared" si="2"/>
        <v>15.437319961734866</v>
      </c>
      <c r="F29" s="69">
        <f>[1]MercLab!D142</f>
        <v>27166.749701762717</v>
      </c>
      <c r="G29" s="70">
        <f t="shared" si="3"/>
        <v>11.45317722868865</v>
      </c>
      <c r="H29" s="105">
        <f>[1]MercLab!E142</f>
        <v>242320.90444532587</v>
      </c>
      <c r="I29" s="70">
        <f t="shared" si="4"/>
        <v>16.138996310625959</v>
      </c>
      <c r="J29" s="105">
        <f>[1]MercLab!F142</f>
        <v>13622.370223235463</v>
      </c>
      <c r="K29" s="70">
        <f t="shared" si="5"/>
        <v>14.29838955854264</v>
      </c>
      <c r="L29" s="105">
        <f>[1]MercLab!G142</f>
        <v>126648.54925623674</v>
      </c>
      <c r="M29" s="70">
        <f t="shared" si="6"/>
        <v>9.0283707890902978</v>
      </c>
      <c r="N29" s="105">
        <f>[1]MercLab!H142</f>
        <v>33691.408019436662</v>
      </c>
      <c r="O29" s="70">
        <f t="shared" si="7"/>
        <v>8.0781095281605175</v>
      </c>
    </row>
    <row r="30" spans="1:15" x14ac:dyDescent="0.2">
      <c r="A30" s="177" t="s">
        <v>64</v>
      </c>
      <c r="B30" s="69">
        <f>[1]MercLab!C143</f>
        <v>491837.81297595322</v>
      </c>
      <c r="C30" s="70">
        <f t="shared" si="1"/>
        <v>13.461042197740285</v>
      </c>
      <c r="D30" s="69">
        <f t="shared" si="0"/>
        <v>302142.49524768296</v>
      </c>
      <c r="E30" s="70">
        <f t="shared" si="2"/>
        <v>16.475115579356196</v>
      </c>
      <c r="F30" s="104">
        <f>[1]MercLab!D143</f>
        <v>38833.79141949537</v>
      </c>
      <c r="G30" s="70">
        <f t="shared" si="3"/>
        <v>16.371862680376154</v>
      </c>
      <c r="H30" s="69">
        <f>[1]MercLab!E143</f>
        <v>252013.18456812334</v>
      </c>
      <c r="I30" s="70">
        <f t="shared" si="4"/>
        <v>16.784519128813837</v>
      </c>
      <c r="J30" s="69">
        <f>[1]MercLab!F143</f>
        <v>11295.519260064249</v>
      </c>
      <c r="K30" s="70">
        <f t="shared" si="5"/>
        <v>11.856067042645687</v>
      </c>
      <c r="L30" s="69">
        <f>[1]MercLab!G143</f>
        <v>171990.70027813796</v>
      </c>
      <c r="M30" s="70">
        <f t="shared" si="6"/>
        <v>12.260667994267283</v>
      </c>
      <c r="N30" s="69">
        <f>[1]MercLab!H143</f>
        <v>17704.617450141173</v>
      </c>
      <c r="O30" s="70">
        <f t="shared" si="7"/>
        <v>4.244994416199936</v>
      </c>
    </row>
    <row r="31" spans="1:15" x14ac:dyDescent="0.2">
      <c r="A31" s="177" t="s">
        <v>65</v>
      </c>
      <c r="B31" s="104">
        <f>[1]MercLab!C144</f>
        <v>626763.97577036067</v>
      </c>
      <c r="C31" s="70">
        <f t="shared" si="1"/>
        <v>17.153817993007362</v>
      </c>
      <c r="D31" s="104">
        <f t="shared" si="0"/>
        <v>314896.23176870897</v>
      </c>
      <c r="E31" s="70">
        <f t="shared" si="2"/>
        <v>17.170546664216712</v>
      </c>
      <c r="F31" s="104">
        <f>[1]MercLab!D144</f>
        <v>54095.865903526166</v>
      </c>
      <c r="G31" s="70">
        <f t="shared" si="3"/>
        <v>22.806171011773994</v>
      </c>
      <c r="H31" s="104">
        <f>[1]MercLab!E144</f>
        <v>246561.46810453152</v>
      </c>
      <c r="I31" s="70">
        <f t="shared" si="4"/>
        <v>16.421425271542684</v>
      </c>
      <c r="J31" s="104">
        <f>[1]MercLab!F144</f>
        <v>14238.897760651234</v>
      </c>
      <c r="K31" s="70">
        <f t="shared" si="5"/>
        <v>14.945512691967942</v>
      </c>
      <c r="L31" s="104">
        <f>[1]MercLab!G144</f>
        <v>291280.46482822252</v>
      </c>
      <c r="M31" s="70">
        <f t="shared" si="6"/>
        <v>20.764454512362018</v>
      </c>
      <c r="N31" s="104">
        <f>[1]MercLab!H144</f>
        <v>20587.279173423209</v>
      </c>
      <c r="O31" s="70">
        <f t="shared" si="7"/>
        <v>4.9361634264079459</v>
      </c>
    </row>
    <row r="32" spans="1:15" x14ac:dyDescent="0.2">
      <c r="A32" s="177" t="s">
        <v>66</v>
      </c>
      <c r="B32" s="104">
        <f>[1]MercLab!C145</f>
        <v>709345.68782898784</v>
      </c>
      <c r="C32" s="70">
        <f t="shared" si="1"/>
        <v>19.413985636598376</v>
      </c>
      <c r="D32" s="104">
        <f t="shared" si="0"/>
        <v>283115.65757099265</v>
      </c>
      <c r="E32" s="70">
        <f t="shared" si="2"/>
        <v>15.437627126842576</v>
      </c>
      <c r="F32" s="104">
        <f>[1]MercLab!D145</f>
        <v>72343.747590229847</v>
      </c>
      <c r="G32" s="70">
        <f t="shared" si="3"/>
        <v>30.499260001083545</v>
      </c>
      <c r="H32" s="104">
        <f>[1]MercLab!E145</f>
        <v>195649.5060342158</v>
      </c>
      <c r="I32" s="70">
        <f t="shared" si="4"/>
        <v>13.030599498997979</v>
      </c>
      <c r="J32" s="104">
        <f>[1]MercLab!F145</f>
        <v>15122.40394654704</v>
      </c>
      <c r="K32" s="70">
        <f t="shared" si="5"/>
        <v>15.872863469865095</v>
      </c>
      <c r="L32" s="104">
        <f>[1]MercLab!G145</f>
        <v>403025.43257962749</v>
      </c>
      <c r="M32" s="70">
        <f t="shared" si="6"/>
        <v>28.730396551172543</v>
      </c>
      <c r="N32" s="104">
        <f>[1]MercLab!H145</f>
        <v>23204.597678343944</v>
      </c>
      <c r="O32" s="70">
        <f t="shared" si="7"/>
        <v>5.5637117182642433</v>
      </c>
    </row>
    <row r="33" spans="1:15" x14ac:dyDescent="0.2">
      <c r="A33" s="176" t="s">
        <v>98</v>
      </c>
      <c r="B33" s="104">
        <f>[1]MercLab!C146</f>
        <v>350756.57947844896</v>
      </c>
      <c r="C33" s="70">
        <f t="shared" si="1"/>
        <v>9.5998091096856975</v>
      </c>
      <c r="D33" s="104">
        <f t="shared" si="0"/>
        <v>70168.487817025874</v>
      </c>
      <c r="E33" s="70">
        <f t="shared" si="2"/>
        <v>3.8261216644367857</v>
      </c>
      <c r="F33" s="105">
        <f>[1]MercLab!D146</f>
        <v>16109.444517443188</v>
      </c>
      <c r="G33" s="70">
        <f t="shared" si="3"/>
        <v>6.79154941755995</v>
      </c>
      <c r="H33" s="104">
        <f>[1]MercLab!E146</f>
        <v>50146.090582278412</v>
      </c>
      <c r="I33" s="70">
        <f t="shared" si="4"/>
        <v>3.3398173911252798</v>
      </c>
      <c r="J33" s="104">
        <f>[1]MercLab!F146</f>
        <v>3912.9527173042693</v>
      </c>
      <c r="K33" s="70">
        <f t="shared" si="5"/>
        <v>4.1071356422792871</v>
      </c>
      <c r="L33" s="104">
        <f>[1]MercLab!G146</f>
        <v>265703.22017652704</v>
      </c>
      <c r="M33" s="70">
        <f t="shared" si="6"/>
        <v>18.941134388800382</v>
      </c>
      <c r="N33" s="104">
        <f>[1]MercLab!H146</f>
        <v>14884.871484900221</v>
      </c>
      <c r="O33" s="70">
        <f t="shared" si="7"/>
        <v>3.5689105690759364</v>
      </c>
    </row>
    <row r="34" spans="1:15" x14ac:dyDescent="0.2">
      <c r="A34" s="178"/>
      <c r="B34" s="105"/>
      <c r="C34" s="70"/>
      <c r="D34" s="105"/>
      <c r="E34" s="70"/>
      <c r="F34" s="105"/>
      <c r="G34" s="70"/>
      <c r="H34" s="105"/>
      <c r="I34" s="70"/>
      <c r="J34" s="105"/>
      <c r="K34" s="70"/>
      <c r="L34" s="105"/>
      <c r="M34" s="70"/>
      <c r="N34" s="105"/>
      <c r="O34" s="70"/>
    </row>
    <row r="35" spans="1:15" x14ac:dyDescent="0.2">
      <c r="A35" s="174" t="s">
        <v>15</v>
      </c>
      <c r="B35" s="103"/>
      <c r="C35" s="67"/>
      <c r="D35" s="103"/>
      <c r="E35" s="67"/>
      <c r="F35" s="103"/>
      <c r="G35" s="67"/>
      <c r="H35" s="103"/>
      <c r="I35" s="67"/>
      <c r="J35" s="103"/>
      <c r="K35" s="67"/>
      <c r="L35" s="103"/>
      <c r="M35" s="67"/>
      <c r="N35" s="103"/>
      <c r="O35" s="67"/>
    </row>
    <row r="36" spans="1:15" x14ac:dyDescent="0.2">
      <c r="A36" s="176" t="s">
        <v>71</v>
      </c>
      <c r="B36" s="104">
        <f>[1]MercLab!C148</f>
        <v>2246940.5478480123</v>
      </c>
      <c r="C36" s="70">
        <f t="shared" ref="C36:C47" si="8">IF(ISNUMBER(B36/B$8*100),B36/B$8*100,0)</f>
        <v>61.496210198613902</v>
      </c>
      <c r="D36" s="104">
        <f t="shared" si="0"/>
        <v>1200011.4304074605</v>
      </c>
      <c r="E36" s="70">
        <f t="shared" ref="E36:E47" si="9">IF(ISNUMBER(D36/D$8*100),D36/D$8*100,0)</f>
        <v>65.433784798476069</v>
      </c>
      <c r="F36" s="104">
        <f>[1]MercLab!D148</f>
        <v>111448.20248399519</v>
      </c>
      <c r="G36" s="70">
        <f t="shared" ref="G36:G47" si="10">IF(ISNUMBER(F36/F$8*100),F36/F$8*100,0)</f>
        <v>46.98523116974696</v>
      </c>
      <c r="H36" s="104">
        <f>[1]MercLab!E148</f>
        <v>1082521.6116222683</v>
      </c>
      <c r="I36" s="70">
        <f t="shared" ref="I36:I47" si="11">IF(ISNUMBER(H36/H$8*100),H36/H$8*100,0)</f>
        <v>72.097833804869055</v>
      </c>
      <c r="J36" s="104">
        <f>[1]MercLab!F148</f>
        <v>6041.6163011970966</v>
      </c>
      <c r="K36" s="70">
        <f t="shared" ref="K36:K47" si="12">IF(ISNUMBER(J36/J$8*100),J36/J$8*100,0)</f>
        <v>6.3414355961645628</v>
      </c>
      <c r="L36" s="104">
        <f>[1]MercLab!G148</f>
        <v>809869.45179056062</v>
      </c>
      <c r="M36" s="70">
        <f t="shared" ref="M36:M47" si="13">IF(ISNUMBER(L36/L$8*100),L36/L$8*100,0)</f>
        <v>57.733007953601998</v>
      </c>
      <c r="N36" s="104">
        <f>[1]MercLab!H148</f>
        <v>237059.6656503366</v>
      </c>
      <c r="O36" s="70">
        <f t="shared" ref="O36:O47" si="14">IF(ISNUMBER(N36/N$8*100),N36/N$8*100,0)</f>
        <v>56.839237550646914</v>
      </c>
    </row>
    <row r="37" spans="1:15" x14ac:dyDescent="0.2">
      <c r="A37" s="176" t="s">
        <v>4</v>
      </c>
      <c r="B37" s="104">
        <f>[1]MercLab!C149</f>
        <v>1406846.4751102827</v>
      </c>
      <c r="C37" s="70">
        <f t="shared" si="8"/>
        <v>38.503789801390461</v>
      </c>
      <c r="D37" s="104">
        <f t="shared" si="0"/>
        <v>633921.04668118048</v>
      </c>
      <c r="E37" s="70">
        <f t="shared" si="9"/>
        <v>34.566215201530788</v>
      </c>
      <c r="F37" s="105">
        <f>[1]MercLab!D149</f>
        <v>125750.16753435832</v>
      </c>
      <c r="G37" s="70">
        <f t="shared" si="10"/>
        <v>53.014768830253011</v>
      </c>
      <c r="H37" s="104">
        <f>[1]MercLab!E149</f>
        <v>418940.43583976285</v>
      </c>
      <c r="I37" s="70">
        <f t="shared" si="11"/>
        <v>27.902166195139355</v>
      </c>
      <c r="J37" s="104">
        <f>[1]MercLab!F149</f>
        <v>89230.443307059366</v>
      </c>
      <c r="K37" s="70">
        <f t="shared" si="12"/>
        <v>93.658564403835413</v>
      </c>
      <c r="L37" s="104">
        <f>[1]MercLab!G149</f>
        <v>592914.64087521238</v>
      </c>
      <c r="M37" s="70">
        <f t="shared" si="13"/>
        <v>42.266992046402166</v>
      </c>
      <c r="N37" s="104">
        <f>[1]MercLab!H149</f>
        <v>180010.78755394515</v>
      </c>
      <c r="O37" s="70">
        <f t="shared" si="14"/>
        <v>43.160762449355097</v>
      </c>
    </row>
    <row r="38" spans="1:15" x14ac:dyDescent="0.2">
      <c r="A38" s="178"/>
      <c r="B38" s="105"/>
      <c r="C38" s="70"/>
      <c r="D38" s="105"/>
      <c r="E38" s="70"/>
      <c r="F38" s="105"/>
      <c r="G38" s="70"/>
      <c r="H38" s="105"/>
      <c r="I38" s="70"/>
      <c r="J38" s="105"/>
      <c r="K38" s="70"/>
      <c r="L38" s="105"/>
      <c r="M38" s="70"/>
      <c r="N38" s="105"/>
      <c r="O38" s="70"/>
    </row>
    <row r="39" spans="1:15" x14ac:dyDescent="0.2">
      <c r="A39" s="174" t="s">
        <v>110</v>
      </c>
      <c r="B39" s="103">
        <f>[1]MercLab!C150</f>
        <v>3066041.9623555201</v>
      </c>
      <c r="C39" s="67">
        <f>IF(ISNUMBER(B39/B$8*100),B39/B$8*100,0)</f>
        <v>83.91408538840416</v>
      </c>
      <c r="D39" s="103">
        <f t="shared" si="0"/>
        <v>1802457.8798232258</v>
      </c>
      <c r="E39" s="67">
        <f>IF(ISNUMBER(D39/D$8*100),D39/D$8*100,0)</f>
        <v>98.283764660994649</v>
      </c>
      <c r="F39" s="103">
        <f>[1]MercLab!D150</f>
        <v>227530.00381406271</v>
      </c>
      <c r="G39" s="67">
        <f>IF(ISNUMBER(F39/F$8*100),F39/F$8*100,0)</f>
        <v>95.923932275106807</v>
      </c>
      <c r="H39" s="103">
        <f>[1]MercLab!E150</f>
        <v>1479655.8164009065</v>
      </c>
      <c r="I39" s="67">
        <f>IF(ISNUMBER(H39/H$8*100),H39/H$8*100,0)</f>
        <v>98.547666849264687</v>
      </c>
      <c r="J39" s="103">
        <f>[1]MercLab!F150</f>
        <v>95272.059608256473</v>
      </c>
      <c r="K39" s="67">
        <f>IF(ISNUMBER(J39/J$8*100),J39/J$8*100,0)</f>
        <v>100</v>
      </c>
      <c r="L39" s="103">
        <f>[1]MercLab!G150</f>
        <v>1263584.0825326</v>
      </c>
      <c r="M39" s="67">
        <f>IF(ISNUMBER(L39/L$8*100),L39/L$8*100,0)</f>
        <v>90.076875631759393</v>
      </c>
      <c r="N39" s="103">
        <f>[1]MercLab!H150</f>
        <v>0</v>
      </c>
      <c r="O39" s="67">
        <f>IF(ISNUMBER(N39/N$8*100),N39/N$8*100,0)</f>
        <v>0</v>
      </c>
    </row>
    <row r="40" spans="1:15" x14ac:dyDescent="0.2">
      <c r="A40" s="171" t="s">
        <v>103</v>
      </c>
      <c r="B40" s="104">
        <f>SUM(B41:B43)</f>
        <v>2376882.7170146154</v>
      </c>
      <c r="C40" s="70">
        <f t="shared" si="8"/>
        <v>65.052579750263391</v>
      </c>
      <c r="D40" s="104">
        <f t="shared" si="0"/>
        <v>1313934.7438266708</v>
      </c>
      <c r="E40" s="70">
        <f t="shared" si="9"/>
        <v>71.645753605532192</v>
      </c>
      <c r="F40" s="104">
        <f>SUM(F41:F43)</f>
        <v>100346.31246451358</v>
      </c>
      <c r="G40" s="70">
        <f t="shared" si="10"/>
        <v>42.30480692457926</v>
      </c>
      <c r="H40" s="104">
        <f>SUM(H41:H43)</f>
        <v>1121201.3550549222</v>
      </c>
      <c r="I40" s="70">
        <f t="shared" si="11"/>
        <v>74.673972409107421</v>
      </c>
      <c r="J40" s="104">
        <f>SUM(J41:J43)</f>
        <v>92387.076307235009</v>
      </c>
      <c r="K40" s="70">
        <f t="shared" si="12"/>
        <v>96.971847451515103</v>
      </c>
      <c r="L40" s="104">
        <f>SUM(L41:L43)</f>
        <v>1062947.9731879719</v>
      </c>
      <c r="M40" s="70">
        <f t="shared" si="13"/>
        <v>75.774167866991476</v>
      </c>
      <c r="N40" s="104">
        <f>SUM(N41:N43)</f>
        <v>0</v>
      </c>
      <c r="O40" s="70">
        <f t="shared" si="14"/>
        <v>0</v>
      </c>
    </row>
    <row r="41" spans="1:15" x14ac:dyDescent="0.2">
      <c r="A41" s="172" t="s">
        <v>113</v>
      </c>
      <c r="B41" s="104">
        <f>[1]MercLab!C151</f>
        <v>976422.07918631635</v>
      </c>
      <c r="C41" s="70">
        <f t="shared" si="8"/>
        <v>26.723563060766391</v>
      </c>
      <c r="D41" s="104">
        <f t="shared" si="0"/>
        <v>367518.73958259943</v>
      </c>
      <c r="E41" s="70">
        <f t="shared" si="9"/>
        <v>20.039927542264746</v>
      </c>
      <c r="F41" s="104">
        <f>[1]MercLab!D151</f>
        <v>46223.896139947807</v>
      </c>
      <c r="G41" s="70">
        <f t="shared" si="10"/>
        <v>19.487442572379887</v>
      </c>
      <c r="H41" s="104">
        <f>[1]MercLab!E151</f>
        <v>302901.45736963832</v>
      </c>
      <c r="I41" s="70">
        <f t="shared" si="11"/>
        <v>20.173767154598924</v>
      </c>
      <c r="J41" s="104">
        <f>[1]MercLab!F151</f>
        <v>18393.386073013291</v>
      </c>
      <c r="K41" s="70">
        <f t="shared" si="12"/>
        <v>19.306170296563298</v>
      </c>
      <c r="L41" s="104">
        <f>[1]MercLab!G151</f>
        <v>608903.3396036668</v>
      </c>
      <c r="M41" s="70">
        <f t="shared" si="13"/>
        <v>43.406775339643758</v>
      </c>
      <c r="N41" s="104">
        <f>[1]MercLab!H151</f>
        <v>0</v>
      </c>
      <c r="O41" s="70">
        <f t="shared" si="14"/>
        <v>0</v>
      </c>
    </row>
    <row r="42" spans="1:15" x14ac:dyDescent="0.2">
      <c r="A42" s="172" t="s">
        <v>114</v>
      </c>
      <c r="B42" s="104">
        <f>[1]MercLab!C152</f>
        <v>1396927.8667953198</v>
      </c>
      <c r="C42" s="70">
        <f t="shared" si="8"/>
        <v>38.232328759664696</v>
      </c>
      <c r="D42" s="104">
        <f t="shared" si="0"/>
        <v>943803.71397482045</v>
      </c>
      <c r="E42" s="70">
        <f t="shared" si="9"/>
        <v>51.463384053984861</v>
      </c>
      <c r="F42" s="104">
        <f>[1]MercLab!D152</f>
        <v>53219.871237211439</v>
      </c>
      <c r="G42" s="70">
        <f t="shared" si="10"/>
        <v>22.43686212223696</v>
      </c>
      <c r="H42" s="104">
        <f>[1]MercLab!E152</f>
        <v>816590.1525033873</v>
      </c>
      <c r="I42" s="70">
        <f t="shared" si="11"/>
        <v>54.386333233248493</v>
      </c>
      <c r="J42" s="104">
        <f>[1]MercLab!F152</f>
        <v>73993.690234221722</v>
      </c>
      <c r="K42" s="70">
        <f t="shared" si="12"/>
        <v>77.665677154951823</v>
      </c>
      <c r="L42" s="104">
        <f>[1]MercLab!G152</f>
        <v>453124.15282057709</v>
      </c>
      <c r="M42" s="70">
        <f t="shared" si="13"/>
        <v>32.301774392059443</v>
      </c>
      <c r="N42" s="104">
        <f>[1]MercLab!H152</f>
        <v>0</v>
      </c>
      <c r="O42" s="70">
        <f t="shared" si="14"/>
        <v>0</v>
      </c>
    </row>
    <row r="43" spans="1:15" x14ac:dyDescent="0.2">
      <c r="A43" s="172" t="s">
        <v>115</v>
      </c>
      <c r="B43" s="104">
        <f>[1]MercLab!C153</f>
        <v>3532.7710329790293</v>
      </c>
      <c r="C43" s="70">
        <f t="shared" si="8"/>
        <v>9.6687929832288619E-2</v>
      </c>
      <c r="D43" s="104">
        <f t="shared" si="0"/>
        <v>2612.2902692509169</v>
      </c>
      <c r="E43" s="70">
        <f t="shared" si="9"/>
        <v>0.14244200928259335</v>
      </c>
      <c r="F43" s="104">
        <f>[1]MercLab!D153</f>
        <v>902.54508735434365</v>
      </c>
      <c r="G43" s="70">
        <f t="shared" si="10"/>
        <v>0.38050222996241834</v>
      </c>
      <c r="H43" s="104">
        <f>[1]MercLab!E153</f>
        <v>1709.7451818965731</v>
      </c>
      <c r="I43" s="70">
        <f t="shared" si="11"/>
        <v>0.11387202125999477</v>
      </c>
      <c r="J43" s="104">
        <f>[1]MercLab!F153</f>
        <v>0</v>
      </c>
      <c r="K43" s="70">
        <f t="shared" si="12"/>
        <v>0</v>
      </c>
      <c r="L43" s="104">
        <f>[1]MercLab!G153</f>
        <v>920.48076372811306</v>
      </c>
      <c r="M43" s="70">
        <f t="shared" si="13"/>
        <v>6.5618135288298074E-2</v>
      </c>
      <c r="N43" s="104">
        <f>[1]MercLab!H153</f>
        <v>0</v>
      </c>
      <c r="O43" s="70">
        <f t="shared" si="14"/>
        <v>0</v>
      </c>
    </row>
    <row r="44" spans="1:15" x14ac:dyDescent="0.2">
      <c r="A44" s="171" t="s">
        <v>104</v>
      </c>
      <c r="B44" s="104">
        <f>[1]MercLab!C154</f>
        <v>539582.12741884193</v>
      </c>
      <c r="C44" s="70">
        <f t="shared" si="8"/>
        <v>14.767749844981163</v>
      </c>
      <c r="D44" s="104">
        <f t="shared" si="0"/>
        <v>391421.75868971745</v>
      </c>
      <c r="E44" s="70">
        <f t="shared" si="9"/>
        <v>21.343302634081951</v>
      </c>
      <c r="F44" s="69">
        <f>[1]MercLab!D154</f>
        <v>85980.196686504147</v>
      </c>
      <c r="G44" s="70">
        <f t="shared" si="10"/>
        <v>36.248224083433335</v>
      </c>
      <c r="H44" s="104">
        <f>[1]MercLab!E154</f>
        <v>302556.57870219188</v>
      </c>
      <c r="I44" s="70">
        <f t="shared" si="11"/>
        <v>20.150797631790844</v>
      </c>
      <c r="J44" s="104">
        <f>[1]MercLab!F154</f>
        <v>2884.9833010214288</v>
      </c>
      <c r="K44" s="70">
        <f t="shared" si="12"/>
        <v>3.0281525484848553</v>
      </c>
      <c r="L44" s="104">
        <f>[1]MercLab!G154</f>
        <v>148160.36872912041</v>
      </c>
      <c r="M44" s="70">
        <f t="shared" si="13"/>
        <v>10.561879729301097</v>
      </c>
      <c r="N44" s="104">
        <f>[1]MercLab!H154</f>
        <v>0</v>
      </c>
      <c r="O44" s="70">
        <f t="shared" si="14"/>
        <v>0</v>
      </c>
    </row>
    <row r="45" spans="1:15" x14ac:dyDescent="0.2">
      <c r="A45" s="171" t="s">
        <v>105</v>
      </c>
      <c r="B45" s="69">
        <f>[1]MercLab!C155</f>
        <v>90699.452352260778</v>
      </c>
      <c r="C45" s="70">
        <f t="shared" si="8"/>
        <v>2.4823409734163917</v>
      </c>
      <c r="D45" s="69">
        <f t="shared" si="0"/>
        <v>64583.750414722133</v>
      </c>
      <c r="E45" s="70">
        <f t="shared" si="9"/>
        <v>3.5215991440019079</v>
      </c>
      <c r="F45" s="104">
        <f>[1]MercLab!D155</f>
        <v>25255.045406664703</v>
      </c>
      <c r="G45" s="70">
        <f t="shared" si="10"/>
        <v>10.647225528872967</v>
      </c>
      <c r="H45" s="69">
        <f>[1]MercLab!E155</f>
        <v>39328.705008057426</v>
      </c>
      <c r="I45" s="70">
        <f t="shared" si="11"/>
        <v>2.6193605808777707</v>
      </c>
      <c r="J45" s="69">
        <f>[1]MercLab!F155</f>
        <v>0</v>
      </c>
      <c r="K45" s="70">
        <f t="shared" si="12"/>
        <v>0</v>
      </c>
      <c r="L45" s="69">
        <f>[1]MercLab!G155</f>
        <v>26115.701937538593</v>
      </c>
      <c r="M45" s="70">
        <f t="shared" si="13"/>
        <v>1.8617050246065205</v>
      </c>
      <c r="N45" s="69">
        <f>[1]MercLab!H155</f>
        <v>0</v>
      </c>
      <c r="O45" s="70">
        <f t="shared" si="14"/>
        <v>0</v>
      </c>
    </row>
    <row r="46" spans="1:15" x14ac:dyDescent="0.2">
      <c r="A46" s="171" t="s">
        <v>106</v>
      </c>
      <c r="B46" s="104">
        <f>[1]MercLab!C156</f>
        <v>35126.309269106794</v>
      </c>
      <c r="C46" s="70">
        <f t="shared" si="8"/>
        <v>0.96136718008999456</v>
      </c>
      <c r="D46" s="104">
        <f t="shared" si="0"/>
        <v>20161.290946165194</v>
      </c>
      <c r="E46" s="70">
        <f t="shared" si="9"/>
        <v>1.0993475058674205</v>
      </c>
      <c r="F46" s="104">
        <f>[1]MercLab!D156</f>
        <v>9385.6828461512941</v>
      </c>
      <c r="G46" s="70">
        <f t="shared" si="10"/>
        <v>3.9568917971169295</v>
      </c>
      <c r="H46" s="104">
        <f>[1]MercLab!E156</f>
        <v>10775.6081000139</v>
      </c>
      <c r="I46" s="70">
        <f t="shared" si="11"/>
        <v>0.71767435735249896</v>
      </c>
      <c r="J46" s="104">
        <f>[1]MercLab!F156</f>
        <v>0</v>
      </c>
      <c r="K46" s="70">
        <f t="shared" si="12"/>
        <v>0</v>
      </c>
      <c r="L46" s="104">
        <f>[1]MercLab!G156</f>
        <v>14965.018322941549</v>
      </c>
      <c r="M46" s="70">
        <f t="shared" si="13"/>
        <v>1.0668083849242604</v>
      </c>
      <c r="N46" s="104">
        <f>[1]MercLab!H156</f>
        <v>0</v>
      </c>
      <c r="O46" s="70">
        <f t="shared" si="14"/>
        <v>0</v>
      </c>
    </row>
    <row r="47" spans="1:15" x14ac:dyDescent="0.2">
      <c r="A47" s="171" t="s">
        <v>107</v>
      </c>
      <c r="B47" s="104">
        <f>[1]MercLab!C157</f>
        <v>23751.356301073745</v>
      </c>
      <c r="C47" s="70">
        <f t="shared" si="8"/>
        <v>0.65004763966358536</v>
      </c>
      <c r="D47" s="104">
        <f t="shared" si="0"/>
        <v>12356.335946057372</v>
      </c>
      <c r="E47" s="70">
        <f t="shared" si="9"/>
        <v>0.67376177151701055</v>
      </c>
      <c r="F47" s="105">
        <f>[1]MercLab!D157</f>
        <v>6562.7664102292902</v>
      </c>
      <c r="G47" s="70">
        <f t="shared" si="10"/>
        <v>2.7667839411044377</v>
      </c>
      <c r="H47" s="104">
        <f>[1]MercLab!E157</f>
        <v>5793.5695358280818</v>
      </c>
      <c r="I47" s="70">
        <f t="shared" si="11"/>
        <v>0.3858618701432795</v>
      </c>
      <c r="J47" s="104">
        <f>[1]MercLab!F157</f>
        <v>0</v>
      </c>
      <c r="K47" s="70">
        <f t="shared" si="12"/>
        <v>0</v>
      </c>
      <c r="L47" s="104">
        <f>[1]MercLab!G157</f>
        <v>11395.020355016357</v>
      </c>
      <c r="M47" s="70">
        <f t="shared" si="13"/>
        <v>0.8123146259352263</v>
      </c>
      <c r="N47" s="104">
        <f>[1]MercLab!H157</f>
        <v>0</v>
      </c>
      <c r="O47" s="70">
        <f t="shared" si="14"/>
        <v>0</v>
      </c>
    </row>
    <row r="48" spans="1:15" x14ac:dyDescent="0.2">
      <c r="A48" s="58"/>
      <c r="B48" s="105"/>
      <c r="C48" s="106"/>
      <c r="D48" s="105">
        <f t="shared" si="0"/>
        <v>0</v>
      </c>
      <c r="E48" s="106"/>
      <c r="F48" s="105"/>
      <c r="G48" s="106"/>
      <c r="H48" s="105"/>
      <c r="I48" s="106"/>
      <c r="J48" s="105"/>
      <c r="K48" s="106"/>
      <c r="L48" s="105"/>
      <c r="M48" s="106"/>
      <c r="N48" s="105"/>
      <c r="O48" s="106"/>
    </row>
    <row r="49" spans="1:15" x14ac:dyDescent="0.2">
      <c r="A49" s="181" t="s">
        <v>16</v>
      </c>
      <c r="B49" s="103"/>
      <c r="C49" s="67"/>
      <c r="D49" s="103"/>
      <c r="E49" s="67"/>
      <c r="F49" s="103"/>
      <c r="G49" s="67"/>
      <c r="H49" s="103"/>
      <c r="I49" s="67"/>
      <c r="J49" s="103"/>
      <c r="K49" s="67"/>
      <c r="L49" s="103"/>
      <c r="M49" s="67"/>
      <c r="N49" s="103"/>
      <c r="O49" s="67"/>
    </row>
    <row r="50" spans="1:15" x14ac:dyDescent="0.2">
      <c r="A50" s="180" t="s">
        <v>45</v>
      </c>
      <c r="B50" s="69">
        <f>[1]MercLab!C159</f>
        <v>1048068.1429510447</v>
      </c>
      <c r="C50" s="70">
        <f>IF(ISNUMBER(B50/B$8*100),B50/B$8*100,0)</f>
        <v>28.684434433797957</v>
      </c>
      <c r="D50" s="69">
        <f t="shared" si="0"/>
        <v>346872.96733843663</v>
      </c>
      <c r="E50" s="70">
        <f>IF(ISNUMBER(D50/D$8*100),D50/D$8*100,0)</f>
        <v>18.9141624172074</v>
      </c>
      <c r="F50" s="69">
        <f>[1]MercLab!D159</f>
        <v>281.10063267880111</v>
      </c>
      <c r="G50" s="70">
        <f>IF(ISNUMBER(F50/F$8*100),F50/F$8*100,0)</f>
        <v>0.1185086696241001</v>
      </c>
      <c r="H50" s="69">
        <f>[1]MercLab!E159</f>
        <v>346591.86670575786</v>
      </c>
      <c r="I50" s="70">
        <f>IF(ISNUMBER(H50/H$8*100),H50/H$8*100,0)</f>
        <v>23.083624876941922</v>
      </c>
      <c r="J50" s="69">
        <f>[1]MercLab!F159</f>
        <v>0</v>
      </c>
      <c r="K50" s="70">
        <f>IF(ISNUMBER(J50/J$8*100),J50/J$8*100,0)</f>
        <v>0</v>
      </c>
      <c r="L50" s="69">
        <f>[1]MercLab!G159</f>
        <v>507482.82083478622</v>
      </c>
      <c r="M50" s="70">
        <f>IF(ISNUMBER(L50/L$8*100),L50/L$8*100,0)</f>
        <v>36.176830311100495</v>
      </c>
      <c r="N50" s="69">
        <f>[1]MercLab!H159</f>
        <v>193712.35477778103</v>
      </c>
      <c r="O50" s="70">
        <f>IF(ISNUMBER(N50/N$8*100),N50/N$8*100,0)</f>
        <v>46.445954943469545</v>
      </c>
    </row>
    <row r="51" spans="1:15" x14ac:dyDescent="0.2">
      <c r="A51" s="180" t="s">
        <v>46</v>
      </c>
      <c r="B51" s="69">
        <f>[1]MercLab!C160</f>
        <v>540853.22462287964</v>
      </c>
      <c r="C51" s="70">
        <f>IF(ISNUMBER(B51/B$8*100),B51/B$8*100,0)</f>
        <v>14.802538331448789</v>
      </c>
      <c r="D51" s="69">
        <f t="shared" si="0"/>
        <v>323447.26480003452</v>
      </c>
      <c r="E51" s="70">
        <f>IF(ISNUMBER(D51/D$8*100),D51/D$8*100,0)</f>
        <v>17.636814268839803</v>
      </c>
      <c r="F51" s="104">
        <f>[1]MercLab!D160</f>
        <v>0</v>
      </c>
      <c r="G51" s="70">
        <f>IF(ISNUMBER(F51/F$8*100),F51/F$8*100,0)</f>
        <v>0</v>
      </c>
      <c r="H51" s="69">
        <f>[1]MercLab!E160</f>
        <v>323447.26480003452</v>
      </c>
      <c r="I51" s="70">
        <f>IF(ISNUMBER(H51/H$8*100),H51/H$8*100,0)</f>
        <v>21.542153885727238</v>
      </c>
      <c r="J51" s="69">
        <f>[1]MercLab!F160</f>
        <v>0</v>
      </c>
      <c r="K51" s="70">
        <f>IF(ISNUMBER(J51/J$8*100),J51/J$8*100,0)</f>
        <v>0</v>
      </c>
      <c r="L51" s="69">
        <f>[1]MercLab!G160</f>
        <v>168513.25743956343</v>
      </c>
      <c r="M51" s="70">
        <f>IF(ISNUMBER(L51/L$8*100),L51/L$8*100,0)</f>
        <v>12.012772194995256</v>
      </c>
      <c r="N51" s="69">
        <f>[1]MercLab!H160</f>
        <v>48892.702383281117</v>
      </c>
      <c r="O51" s="70">
        <f>IF(ISNUMBER(N51/N$8*100),N51/N$8*100,0)</f>
        <v>11.722888065468972</v>
      </c>
    </row>
    <row r="52" spans="1:15" x14ac:dyDescent="0.2">
      <c r="A52" s="180" t="s">
        <v>67</v>
      </c>
      <c r="B52" s="104">
        <f>[1]MercLab!C161</f>
        <v>2064618.2651976335</v>
      </c>
      <c r="C52" s="70">
        <f>IF(ISNUMBER(B52/B$8*100),B52/B$8*100,0)</f>
        <v>56.506256446389749</v>
      </c>
      <c r="D52" s="104">
        <f t="shared" si="0"/>
        <v>1163364.8547632101</v>
      </c>
      <c r="E52" s="70">
        <f>IF(ISNUMBER(D52/D$8*100),D52/D$8*100,0)</f>
        <v>63.435533712240378</v>
      </c>
      <c r="F52" s="104">
        <f>[1]MercLab!D161</f>
        <v>236669.87919873168</v>
      </c>
      <c r="G52" s="70">
        <f>IF(ISNUMBER(F52/F$8*100),F52/F$8*100,0)</f>
        <v>99.777194582078707</v>
      </c>
      <c r="H52" s="104">
        <f>[1]MercLab!E161</f>
        <v>831422.91595622199</v>
      </c>
      <c r="I52" s="70">
        <f>IF(ISNUMBER(H52/H$8*100),H52/H$8*100,0)</f>
        <v>55.374221237338119</v>
      </c>
      <c r="J52" s="104">
        <f>[1]MercLab!F161</f>
        <v>95272.059608256473</v>
      </c>
      <c r="K52" s="70">
        <f>IF(ISNUMBER(J52/J$8*100),J52/J$8*100,0)</f>
        <v>100</v>
      </c>
      <c r="L52" s="104">
        <f>[1]MercLab!G161</f>
        <v>726788.01439141808</v>
      </c>
      <c r="M52" s="70">
        <f>IF(ISNUMBER(L52/L$8*100),L52/L$8*100,0)</f>
        <v>51.810397493908042</v>
      </c>
      <c r="N52" s="104">
        <f>[1]MercLab!H161</f>
        <v>174465.39604322036</v>
      </c>
      <c r="O52" s="70">
        <f>IF(ISNUMBER(N52/N$8*100),N52/N$8*100,0)</f>
        <v>41.831156991063679</v>
      </c>
    </row>
    <row r="53" spans="1:15" x14ac:dyDescent="0.2">
      <c r="A53" s="180" t="s">
        <v>63</v>
      </c>
      <c r="B53" s="104">
        <f>[1]MercLab!C162</f>
        <v>247.39018694307251</v>
      </c>
      <c r="C53" s="70">
        <f>IF(ISNUMBER(B53/B$8*100),B53/B$8*100,0)</f>
        <v>6.7707883735046871E-3</v>
      </c>
      <c r="D53" s="104">
        <f t="shared" si="0"/>
        <v>247.39018694307251</v>
      </c>
      <c r="E53" s="70">
        <f>IF(ISNUMBER(D53/D$8*100),D53/D$8*100,0)</f>
        <v>1.3489601718369708E-2</v>
      </c>
      <c r="F53" s="104">
        <f>[1]MercLab!D162</f>
        <v>247.39018694307251</v>
      </c>
      <c r="G53" s="70">
        <f>IF(ISNUMBER(F53/F$8*100),F53/F$8*100,0)</f>
        <v>0.10429674829718701</v>
      </c>
      <c r="H53" s="104">
        <f>[1]MercLab!E162</f>
        <v>0</v>
      </c>
      <c r="I53" s="70">
        <f>IF(ISNUMBER(H53/H$8*100),H53/H$8*100,0)</f>
        <v>0</v>
      </c>
      <c r="J53" s="104">
        <f>[1]MercLab!F162</f>
        <v>0</v>
      </c>
      <c r="K53" s="70">
        <f>IF(ISNUMBER(J53/J$8*100),J53/J$8*100,0)</f>
        <v>0</v>
      </c>
      <c r="L53" s="104">
        <f>[1]MercLab!G162</f>
        <v>0</v>
      </c>
      <c r="M53" s="70">
        <f>IF(ISNUMBER(L53/L$8*100),L53/L$8*100,0)</f>
        <v>0</v>
      </c>
      <c r="N53" s="104">
        <f>[1]MercLab!H162</f>
        <v>0</v>
      </c>
      <c r="O53" s="70">
        <f>IF(ISNUMBER(N53/N$8*100),N53/N$8*100,0)</f>
        <v>0</v>
      </c>
    </row>
    <row r="54" spans="1:15" x14ac:dyDescent="0.2">
      <c r="A54" s="188"/>
      <c r="B54" s="189"/>
      <c r="C54" s="190"/>
      <c r="D54" s="189"/>
      <c r="E54" s="190"/>
      <c r="F54" s="189"/>
      <c r="G54" s="190"/>
      <c r="H54" s="189"/>
      <c r="I54" s="190"/>
      <c r="J54" s="189"/>
      <c r="K54" s="190"/>
      <c r="L54" s="189"/>
      <c r="M54" s="190"/>
      <c r="N54" s="189"/>
      <c r="O54" s="190"/>
    </row>
    <row r="55" spans="1:15" x14ac:dyDescent="0.2">
      <c r="A55" s="14" t="str">
        <f>'C01'!$A$46</f>
        <v>Fuente: Instituto Nacional de Estadística (INE). LIV Encuesta Permanente de Hogares de Propósitos Múltiples, Junio 2016.</v>
      </c>
      <c r="B55" s="123"/>
      <c r="C55" s="122"/>
      <c r="D55" s="123"/>
      <c r="E55" s="122"/>
      <c r="F55" s="124"/>
      <c r="G55" s="122"/>
      <c r="H55" s="124"/>
      <c r="I55" s="122"/>
      <c r="J55" s="124"/>
      <c r="K55" s="122"/>
      <c r="L55" s="123"/>
      <c r="M55" s="122"/>
      <c r="N55" s="123"/>
      <c r="O55" s="122"/>
    </row>
    <row r="56" spans="1:15" x14ac:dyDescent="0.2">
      <c r="A56" s="14" t="str">
        <f>'C02'!A46</f>
        <v>(Promedio de salarios mínimos por rama)</v>
      </c>
      <c r="B56" s="125"/>
      <c r="C56" s="126"/>
      <c r="D56" s="125"/>
      <c r="E56" s="126"/>
      <c r="F56" s="127"/>
      <c r="G56" s="126"/>
      <c r="H56" s="125"/>
      <c r="I56" s="126"/>
      <c r="J56" s="127"/>
      <c r="K56" s="128"/>
      <c r="L56" s="125"/>
      <c r="M56" s="126"/>
      <c r="N56" s="127"/>
      <c r="O56" s="126"/>
    </row>
    <row r="57" spans="1:15" x14ac:dyDescent="0.2">
      <c r="A57" s="14" t="s">
        <v>94</v>
      </c>
      <c r="B57" s="125"/>
      <c r="C57" s="126"/>
      <c r="D57" s="125"/>
      <c r="E57" s="126"/>
      <c r="F57" s="127"/>
      <c r="G57" s="30"/>
      <c r="H57" s="121"/>
      <c r="I57" s="126"/>
      <c r="J57" s="127"/>
      <c r="K57" s="128"/>
      <c r="L57" s="125"/>
      <c r="M57" s="126"/>
      <c r="N57" s="127"/>
      <c r="O57" s="126"/>
    </row>
    <row r="58" spans="1:15" x14ac:dyDescent="0.2">
      <c r="A58" s="14" t="s">
        <v>95</v>
      </c>
      <c r="B58" s="125"/>
      <c r="C58" s="126"/>
      <c r="D58" s="125"/>
      <c r="E58" s="126"/>
      <c r="F58" s="127"/>
      <c r="G58" s="126"/>
      <c r="H58" s="78"/>
      <c r="I58" s="126"/>
      <c r="J58" s="127"/>
      <c r="K58" s="126"/>
      <c r="L58" s="125"/>
      <c r="M58" s="126"/>
      <c r="N58" s="127"/>
      <c r="O58" s="126"/>
    </row>
    <row r="59" spans="1:15" x14ac:dyDescent="0.2">
      <c r="A59" s="14" t="s">
        <v>102</v>
      </c>
      <c r="B59" s="125"/>
      <c r="C59" s="126"/>
      <c r="D59" s="125"/>
      <c r="E59" s="126"/>
      <c r="F59" s="127"/>
      <c r="G59" s="126"/>
      <c r="H59" s="78"/>
      <c r="I59" s="126"/>
      <c r="J59" s="127"/>
      <c r="K59" s="126"/>
      <c r="L59" s="125"/>
      <c r="M59" s="126"/>
      <c r="N59" s="127"/>
      <c r="O59" s="126"/>
    </row>
    <row r="60" spans="1:15" x14ac:dyDescent="0.2">
      <c r="A60" s="14"/>
      <c r="B60" s="125"/>
      <c r="C60" s="126"/>
      <c r="D60" s="125"/>
      <c r="E60" s="126"/>
      <c r="F60" s="127"/>
      <c r="G60" s="126"/>
      <c r="H60" s="78"/>
      <c r="I60" s="126"/>
      <c r="J60" s="127"/>
      <c r="K60" s="126"/>
      <c r="L60" s="125"/>
      <c r="M60" s="126"/>
      <c r="N60" s="127"/>
      <c r="O60" s="126"/>
    </row>
    <row r="61" spans="1:15" x14ac:dyDescent="0.2">
      <c r="A61" s="248" t="s">
        <v>82</v>
      </c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</row>
    <row r="62" spans="1:15" x14ac:dyDescent="0.2">
      <c r="A62" s="248" t="s">
        <v>89</v>
      </c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</row>
    <row r="63" spans="1:15" x14ac:dyDescent="0.2">
      <c r="A63" s="248" t="s">
        <v>40</v>
      </c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</row>
    <row r="64" spans="1:15" x14ac:dyDescent="0.2">
      <c r="A64" s="23" t="s">
        <v>20</v>
      </c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80"/>
      <c r="M64" s="80"/>
      <c r="N64" s="80"/>
      <c r="O64" s="80"/>
    </row>
    <row r="65" spans="1:15" ht="11.25" customHeight="1" x14ac:dyDescent="0.2">
      <c r="A65" s="239" t="s">
        <v>38</v>
      </c>
      <c r="B65" s="242" t="s">
        <v>7</v>
      </c>
      <c r="C65" s="242"/>
      <c r="D65" s="238" t="s">
        <v>8</v>
      </c>
      <c r="E65" s="238"/>
      <c r="F65" s="238"/>
      <c r="G65" s="238"/>
      <c r="H65" s="238"/>
      <c r="I65" s="238"/>
      <c r="J65" s="238"/>
      <c r="K65" s="238"/>
      <c r="L65" s="242" t="s">
        <v>1</v>
      </c>
      <c r="M65" s="242"/>
      <c r="N65" s="244" t="s">
        <v>2</v>
      </c>
      <c r="O65" s="244"/>
    </row>
    <row r="66" spans="1:15" ht="13.5" x14ac:dyDescent="0.35">
      <c r="A66" s="240"/>
      <c r="B66" s="243"/>
      <c r="C66" s="243"/>
      <c r="D66" s="246" t="s">
        <v>5</v>
      </c>
      <c r="E66" s="246"/>
      <c r="F66" s="246" t="s">
        <v>117</v>
      </c>
      <c r="G66" s="246"/>
      <c r="H66" s="246" t="s">
        <v>12</v>
      </c>
      <c r="I66" s="246"/>
      <c r="J66" s="246" t="s">
        <v>118</v>
      </c>
      <c r="K66" s="246"/>
      <c r="L66" s="243"/>
      <c r="M66" s="243"/>
      <c r="N66" s="245"/>
      <c r="O66" s="245"/>
    </row>
    <row r="67" spans="1:15" x14ac:dyDescent="0.2">
      <c r="A67" s="241"/>
      <c r="B67" s="186" t="s">
        <v>9</v>
      </c>
      <c r="C67" s="187" t="s">
        <v>91</v>
      </c>
      <c r="D67" s="186" t="s">
        <v>9</v>
      </c>
      <c r="E67" s="187" t="s">
        <v>91</v>
      </c>
      <c r="F67" s="186" t="s">
        <v>9</v>
      </c>
      <c r="G67" s="187" t="s">
        <v>91</v>
      </c>
      <c r="H67" s="186" t="s">
        <v>9</v>
      </c>
      <c r="I67" s="187" t="s">
        <v>91</v>
      </c>
      <c r="J67" s="186" t="s">
        <v>9</v>
      </c>
      <c r="K67" s="187" t="s">
        <v>91</v>
      </c>
      <c r="L67" s="186" t="s">
        <v>9</v>
      </c>
      <c r="M67" s="187" t="s">
        <v>91</v>
      </c>
      <c r="N67" s="186" t="s">
        <v>9</v>
      </c>
      <c r="O67" s="187" t="s">
        <v>91</v>
      </c>
    </row>
    <row r="68" spans="1:15" x14ac:dyDescent="0.2">
      <c r="A68" s="129"/>
      <c r="B68" s="129"/>
      <c r="C68" s="130"/>
      <c r="D68" s="117"/>
      <c r="E68" s="119"/>
      <c r="F68" s="117"/>
      <c r="G68" s="119"/>
      <c r="H68" s="117"/>
      <c r="I68" s="119"/>
      <c r="J68" s="117"/>
      <c r="K68" s="119"/>
      <c r="L68" s="117"/>
      <c r="M68" s="119"/>
      <c r="N68" s="117"/>
      <c r="O68" s="119"/>
    </row>
    <row r="69" spans="1:15" x14ac:dyDescent="0.2">
      <c r="A69" s="183" t="s">
        <v>109</v>
      </c>
      <c r="B69" s="22">
        <f t="shared" ref="B69:O69" si="15">B8</f>
        <v>3653787.0229581357</v>
      </c>
      <c r="C69" s="67">
        <f t="shared" si="15"/>
        <v>100.00000000001005</v>
      </c>
      <c r="D69" s="22">
        <f t="shared" si="15"/>
        <v>1833932.4770885152</v>
      </c>
      <c r="E69" s="67">
        <f t="shared" si="15"/>
        <v>50.192648492241574</v>
      </c>
      <c r="F69" s="22">
        <f t="shared" si="15"/>
        <v>237198.37001835357</v>
      </c>
      <c r="G69" s="67">
        <f t="shared" si="15"/>
        <v>6.4918499225035786</v>
      </c>
      <c r="H69" s="22">
        <f t="shared" si="15"/>
        <v>1501462.0474619051</v>
      </c>
      <c r="I69" s="67">
        <f t="shared" si="15"/>
        <v>41.093310530352397</v>
      </c>
      <c r="J69" s="22">
        <f t="shared" si="15"/>
        <v>95272.059608256473</v>
      </c>
      <c r="K69" s="67">
        <f t="shared" si="15"/>
        <v>2.6074880393855975</v>
      </c>
      <c r="L69" s="22">
        <f t="shared" si="15"/>
        <v>1402784.0926657144</v>
      </c>
      <c r="M69" s="67">
        <f t="shared" si="15"/>
        <v>38.392607008878393</v>
      </c>
      <c r="N69" s="22">
        <f t="shared" si="15"/>
        <v>417070.45320427336</v>
      </c>
      <c r="O69" s="67">
        <f t="shared" si="15"/>
        <v>11.414744498890078</v>
      </c>
    </row>
    <row r="70" spans="1:15" x14ac:dyDescent="0.2">
      <c r="A70" s="182"/>
      <c r="B70" s="22"/>
      <c r="C70" s="67"/>
      <c r="D70" s="22"/>
      <c r="E70" s="67"/>
      <c r="F70" s="22"/>
      <c r="G70" s="67"/>
      <c r="H70" s="22"/>
      <c r="I70" s="67"/>
      <c r="J70" s="22"/>
      <c r="K70" s="67"/>
      <c r="L70" s="22"/>
      <c r="M70" s="67"/>
      <c r="N70" s="22"/>
      <c r="O70" s="67"/>
    </row>
    <row r="71" spans="1:15" x14ac:dyDescent="0.2">
      <c r="A71" s="184" t="s">
        <v>17</v>
      </c>
      <c r="B71" s="22"/>
      <c r="C71" s="67"/>
      <c r="D71" s="22"/>
      <c r="E71" s="67"/>
      <c r="F71" s="22"/>
      <c r="G71" s="67"/>
      <c r="H71" s="22"/>
      <c r="I71" s="67"/>
      <c r="J71" s="22"/>
      <c r="K71" s="67"/>
      <c r="L71" s="22"/>
      <c r="M71" s="67"/>
      <c r="N71" s="22"/>
      <c r="O71" s="67"/>
    </row>
    <row r="72" spans="1:15" x14ac:dyDescent="0.2">
      <c r="A72" s="185" t="s">
        <v>132</v>
      </c>
      <c r="B72" s="104">
        <f>[1]MercLab!C165</f>
        <v>1040207.7914430979</v>
      </c>
      <c r="C72" s="70">
        <f t="shared" ref="C72" si="16">IF(ISNUMBER(B72/B$69*100),B72/B$69*100,0)</f>
        <v>28.46930554263497</v>
      </c>
      <c r="D72" s="104">
        <f t="shared" ref="D72:D98" si="17">F72+H72+J72</f>
        <v>342669.66917314497</v>
      </c>
      <c r="E72" s="70">
        <f t="shared" ref="E72" si="18">IF(ISNUMBER(D72/D$69*100),D72/D$69*100,0)</f>
        <v>18.684966510716627</v>
      </c>
      <c r="F72" s="104">
        <f>[1]MercLab!D165</f>
        <v>281.10063267880111</v>
      </c>
      <c r="G72" s="70">
        <f t="shared" ref="G72" si="19">IF(ISNUMBER(F72/F$69*100),F72/F$69*100,0)</f>
        <v>0.1185086696241001</v>
      </c>
      <c r="H72" s="104">
        <f>[1]MercLab!E165</f>
        <v>342388.56854046619</v>
      </c>
      <c r="I72" s="70">
        <f t="shared" ref="I72" si="20">IF(ISNUMBER(H72/H$69*100),H72/H$69*100,0)</f>
        <v>22.803677863136478</v>
      </c>
      <c r="J72" s="104">
        <f>[1]MercLab!F165</f>
        <v>0</v>
      </c>
      <c r="K72" s="70">
        <f t="shared" ref="K72" si="21">IF(ISNUMBER(J72/J$69*100),J72/J$69*100,0)</f>
        <v>0</v>
      </c>
      <c r="L72" s="104">
        <f>[1]MercLab!G165</f>
        <v>503825.76749213133</v>
      </c>
      <c r="M72" s="70">
        <f t="shared" ref="M72" si="22">IF(ISNUMBER(L72/L$69*100),L72/L$69*100,0)</f>
        <v>35.916130652345068</v>
      </c>
      <c r="N72" s="104">
        <f>[1]MercLab!H165</f>
        <v>193712.35477778103</v>
      </c>
      <c r="O72" s="70">
        <f t="shared" ref="O72" si="23">IF(ISNUMBER(N72/N$69*100),N72/N$69*100,0)</f>
        <v>46.445954943469545</v>
      </c>
    </row>
    <row r="73" spans="1:15" x14ac:dyDescent="0.2">
      <c r="A73" s="185" t="s">
        <v>133</v>
      </c>
      <c r="B73" s="104">
        <f>[1]MercLab!C166</f>
        <v>7860.3515079469526</v>
      </c>
      <c r="C73" s="70">
        <f t="shared" ref="C73:C94" si="24">IF(ISNUMBER(B73/B$69*100),B73/B$69*100,0)</f>
        <v>0.21512889116298706</v>
      </c>
      <c r="D73" s="104">
        <f t="shared" ref="D73:D94" si="25">F73+H73+J73</f>
        <v>4203.2981652920635</v>
      </c>
      <c r="E73" s="70">
        <f t="shared" ref="E73:E94" si="26">IF(ISNUMBER(D73/D$69*100),D73/D$69*100,0)</f>
        <v>0.22919590649079224</v>
      </c>
      <c r="F73" s="104">
        <f>[1]MercLab!D166</f>
        <v>0</v>
      </c>
      <c r="G73" s="70">
        <f t="shared" ref="G73:G94" si="27">IF(ISNUMBER(F73/F$69*100),F73/F$69*100,0)</f>
        <v>0</v>
      </c>
      <c r="H73" s="104">
        <f>[1]MercLab!E166</f>
        <v>4203.2981652920635</v>
      </c>
      <c r="I73" s="70">
        <f t="shared" ref="I73:I94" si="28">IF(ISNUMBER(H73/H$69*100),H73/H$69*100,0)</f>
        <v>0.27994701380546944</v>
      </c>
      <c r="J73" s="104">
        <f>[1]MercLab!F166</f>
        <v>0</v>
      </c>
      <c r="K73" s="70">
        <f t="shared" ref="K73:K94" si="29">IF(ISNUMBER(J73/J$69*100),J73/J$69*100,0)</f>
        <v>0</v>
      </c>
      <c r="L73" s="104">
        <f>[1]MercLab!G166</f>
        <v>3657.0533426548895</v>
      </c>
      <c r="M73" s="70">
        <f t="shared" ref="M73:M94" si="30">IF(ISNUMBER(L73/L$69*100),L73/L$69*100,0)</f>
        <v>0.26069965875542406</v>
      </c>
      <c r="N73" s="104">
        <f>[1]MercLab!H166</f>
        <v>0</v>
      </c>
      <c r="O73" s="70">
        <f t="shared" ref="O73:O94" si="31">IF(ISNUMBER(N73/N$69*100),N73/N$69*100,0)</f>
        <v>0</v>
      </c>
    </row>
    <row r="74" spans="1:15" x14ac:dyDescent="0.2">
      <c r="A74" s="185" t="s">
        <v>72</v>
      </c>
      <c r="B74" s="104">
        <f>[1]MercLab!C167</f>
        <v>540853.22462287964</v>
      </c>
      <c r="C74" s="70">
        <f t="shared" si="24"/>
        <v>14.802538331448789</v>
      </c>
      <c r="D74" s="104">
        <f t="shared" si="25"/>
        <v>323447.26480003452</v>
      </c>
      <c r="E74" s="70">
        <f t="shared" si="26"/>
        <v>17.636814268839803</v>
      </c>
      <c r="F74" s="104">
        <f>[1]MercLab!D167</f>
        <v>0</v>
      </c>
      <c r="G74" s="70">
        <f t="shared" si="27"/>
        <v>0</v>
      </c>
      <c r="H74" s="104">
        <f>[1]MercLab!E167</f>
        <v>323447.26480003452</v>
      </c>
      <c r="I74" s="70">
        <f t="shared" si="28"/>
        <v>21.542153885727238</v>
      </c>
      <c r="J74" s="104">
        <f>[1]MercLab!F167</f>
        <v>0</v>
      </c>
      <c r="K74" s="70">
        <f t="shared" si="29"/>
        <v>0</v>
      </c>
      <c r="L74" s="104">
        <f>[1]MercLab!G167</f>
        <v>168513.25743956343</v>
      </c>
      <c r="M74" s="70">
        <f t="shared" si="30"/>
        <v>12.012772194995256</v>
      </c>
      <c r="N74" s="104">
        <f>[1]MercLab!H167</f>
        <v>48892.702383281117</v>
      </c>
      <c r="O74" s="70">
        <f t="shared" si="31"/>
        <v>11.722888065468972</v>
      </c>
    </row>
    <row r="75" spans="1:15" x14ac:dyDescent="0.2">
      <c r="A75" s="185" t="s">
        <v>134</v>
      </c>
      <c r="B75" s="104">
        <f>[1]MercLab!C168</f>
        <v>11766.366921426796</v>
      </c>
      <c r="C75" s="70">
        <f t="shared" si="24"/>
        <v>0.32203209567208568</v>
      </c>
      <c r="D75" s="104">
        <f t="shared" si="25"/>
        <v>10434.573723369482</v>
      </c>
      <c r="E75" s="70">
        <f t="shared" si="26"/>
        <v>0.56897262324156195</v>
      </c>
      <c r="F75" s="104">
        <f>[1]MercLab!D168</f>
        <v>5271.1439034554278</v>
      </c>
      <c r="G75" s="70">
        <f t="shared" si="27"/>
        <v>2.222251317767304</v>
      </c>
      <c r="H75" s="104">
        <f>[1]MercLab!E168</f>
        <v>5163.429819914054</v>
      </c>
      <c r="I75" s="70">
        <f t="shared" si="28"/>
        <v>0.34389346228513712</v>
      </c>
      <c r="J75" s="104">
        <f>[1]MercLab!F168</f>
        <v>0</v>
      </c>
      <c r="K75" s="70">
        <f t="shared" si="29"/>
        <v>0</v>
      </c>
      <c r="L75" s="104">
        <f>[1]MercLab!G168</f>
        <v>1331.7931980573139</v>
      </c>
      <c r="M75" s="70">
        <f t="shared" si="30"/>
        <v>9.4939285740438056E-2</v>
      </c>
      <c r="N75" s="104">
        <f>[1]MercLab!H168</f>
        <v>0</v>
      </c>
      <c r="O75" s="70">
        <f t="shared" si="31"/>
        <v>0</v>
      </c>
    </row>
    <row r="76" spans="1:15" ht="22.5" x14ac:dyDescent="0.2">
      <c r="A76" s="274" t="s">
        <v>135</v>
      </c>
      <c r="B76" s="104">
        <f>[1]MercLab!C169</f>
        <v>18470.941542416764</v>
      </c>
      <c r="C76" s="70">
        <f t="shared" si="24"/>
        <v>0.50552868643839399</v>
      </c>
      <c r="D76" s="104">
        <f t="shared" si="25"/>
        <v>9699.7630197368744</v>
      </c>
      <c r="E76" s="70">
        <f t="shared" si="26"/>
        <v>0.52890513369041081</v>
      </c>
      <c r="F76" s="104">
        <f>[1]MercLab!D169</f>
        <v>412.31697823845423</v>
      </c>
      <c r="G76" s="70">
        <f t="shared" si="27"/>
        <v>0.17382791382864504</v>
      </c>
      <c r="H76" s="104">
        <f>[1]MercLab!E169</f>
        <v>9287.4460414984205</v>
      </c>
      <c r="I76" s="70">
        <f t="shared" si="28"/>
        <v>0.61856015989202418</v>
      </c>
      <c r="J76" s="104">
        <f>[1]MercLab!F169</f>
        <v>0</v>
      </c>
      <c r="K76" s="70">
        <f t="shared" si="29"/>
        <v>0</v>
      </c>
      <c r="L76" s="104">
        <f>[1]MercLab!G169</f>
        <v>8771.1785226798911</v>
      </c>
      <c r="M76" s="70">
        <f t="shared" si="30"/>
        <v>0.6252693175335341</v>
      </c>
      <c r="N76" s="104">
        <f>[1]MercLab!H169</f>
        <v>0</v>
      </c>
      <c r="O76" s="70">
        <f t="shared" si="31"/>
        <v>0</v>
      </c>
    </row>
    <row r="77" spans="1:15" x14ac:dyDescent="0.2">
      <c r="A77" s="185" t="s">
        <v>136</v>
      </c>
      <c r="B77" s="104">
        <f>[1]MercLab!C170</f>
        <v>194981.42640855015</v>
      </c>
      <c r="C77" s="70">
        <f t="shared" si="24"/>
        <v>5.336420135695036</v>
      </c>
      <c r="D77" s="104">
        <f t="shared" si="25"/>
        <v>141688.44586867632</v>
      </c>
      <c r="E77" s="70">
        <f t="shared" si="26"/>
        <v>7.7259358040060331</v>
      </c>
      <c r="F77" s="104">
        <f>[1]MercLab!D170</f>
        <v>0</v>
      </c>
      <c r="G77" s="70">
        <f t="shared" si="27"/>
        <v>0</v>
      </c>
      <c r="H77" s="104">
        <f>[1]MercLab!E170</f>
        <v>141688.44586867632</v>
      </c>
      <c r="I77" s="70">
        <f t="shared" si="28"/>
        <v>9.4366984572263206</v>
      </c>
      <c r="J77" s="104">
        <f>[1]MercLab!F170</f>
        <v>0</v>
      </c>
      <c r="K77" s="70">
        <f t="shared" si="29"/>
        <v>0</v>
      </c>
      <c r="L77" s="104">
        <f>[1]MercLab!G170</f>
        <v>49855.439327306602</v>
      </c>
      <c r="M77" s="70">
        <f t="shared" si="30"/>
        <v>3.5540351211544015</v>
      </c>
      <c r="N77" s="104">
        <f>[1]MercLab!H170</f>
        <v>3437.5412125676921</v>
      </c>
      <c r="O77" s="70">
        <f t="shared" si="31"/>
        <v>0.8242111581287318</v>
      </c>
    </row>
    <row r="78" spans="1:15" ht="22.5" x14ac:dyDescent="0.2">
      <c r="A78" s="274" t="s">
        <v>137</v>
      </c>
      <c r="B78" s="104">
        <f>[1]MercLab!C171</f>
        <v>756122.57982047787</v>
      </c>
      <c r="C78" s="70">
        <f t="shared" si="24"/>
        <v>20.694216030367169</v>
      </c>
      <c r="D78" s="104">
        <f t="shared" si="25"/>
        <v>257424.00147772959</v>
      </c>
      <c r="E78" s="70">
        <f t="shared" si="26"/>
        <v>14.036721891004767</v>
      </c>
      <c r="F78" s="104">
        <f>[1]MercLab!D171</f>
        <v>247.39018694307251</v>
      </c>
      <c r="G78" s="70">
        <f t="shared" si="27"/>
        <v>0.10429674829718701</v>
      </c>
      <c r="H78" s="104">
        <f>[1]MercLab!E171</f>
        <v>257176.6112907865</v>
      </c>
      <c r="I78" s="70">
        <f t="shared" si="28"/>
        <v>17.128412384816645</v>
      </c>
      <c r="J78" s="104">
        <f>[1]MercLab!F171</f>
        <v>0</v>
      </c>
      <c r="K78" s="70">
        <f t="shared" si="29"/>
        <v>0</v>
      </c>
      <c r="L78" s="104">
        <f>[1]MercLab!G171</f>
        <v>364446.97097539325</v>
      </c>
      <c r="M78" s="70">
        <f t="shared" si="30"/>
        <v>25.980261173537667</v>
      </c>
      <c r="N78" s="104">
        <f>[1]MercLab!H171</f>
        <v>134251.60736732397</v>
      </c>
      <c r="O78" s="70">
        <f t="shared" si="31"/>
        <v>32.189191618800677</v>
      </c>
    </row>
    <row r="79" spans="1:15" x14ac:dyDescent="0.2">
      <c r="A79" s="185" t="s">
        <v>138</v>
      </c>
      <c r="B79" s="104">
        <f>[1]MercLab!C172</f>
        <v>104908.48304553704</v>
      </c>
      <c r="C79" s="70">
        <f t="shared" si="24"/>
        <v>2.8712260015801983</v>
      </c>
      <c r="D79" s="104">
        <f t="shared" si="25"/>
        <v>54227.497836390503</v>
      </c>
      <c r="E79" s="70">
        <f t="shared" si="26"/>
        <v>2.9568971875387753</v>
      </c>
      <c r="F79" s="104">
        <f>[1]MercLab!D172</f>
        <v>2457.4307234284061</v>
      </c>
      <c r="G79" s="70">
        <f t="shared" si="27"/>
        <v>1.0360234445279952</v>
      </c>
      <c r="H79" s="104">
        <f>[1]MercLab!E172</f>
        <v>51770.067112962097</v>
      </c>
      <c r="I79" s="70">
        <f t="shared" si="28"/>
        <v>3.4479770701147614</v>
      </c>
      <c r="J79" s="104">
        <f>[1]MercLab!F172</f>
        <v>0</v>
      </c>
      <c r="K79" s="70">
        <f t="shared" si="29"/>
        <v>0</v>
      </c>
      <c r="L79" s="104">
        <f>[1]MercLab!G172</f>
        <v>48466.601118981816</v>
      </c>
      <c r="M79" s="70">
        <f t="shared" si="30"/>
        <v>3.4550292787310268</v>
      </c>
      <c r="N79" s="104">
        <f>[1]MercLab!H172</f>
        <v>2214.3840901649614</v>
      </c>
      <c r="O79" s="70">
        <f t="shared" si="31"/>
        <v>0.53093765649239055</v>
      </c>
    </row>
    <row r="80" spans="1:15" x14ac:dyDescent="0.2">
      <c r="A80" s="185" t="s">
        <v>139</v>
      </c>
      <c r="B80" s="104">
        <f>[1]MercLab!C173</f>
        <v>168813.09763706708</v>
      </c>
      <c r="C80" s="70">
        <f t="shared" si="24"/>
        <v>4.6202227052740099</v>
      </c>
      <c r="D80" s="104">
        <f t="shared" si="25"/>
        <v>81365.399264633117</v>
      </c>
      <c r="E80" s="70">
        <f t="shared" si="26"/>
        <v>4.4366627605508073</v>
      </c>
      <c r="F80" s="104">
        <f>[1]MercLab!D173</f>
        <v>0</v>
      </c>
      <c r="G80" s="70">
        <f t="shared" si="27"/>
        <v>0</v>
      </c>
      <c r="H80" s="104">
        <f>[1]MercLab!E173</f>
        <v>81365.399264633117</v>
      </c>
      <c r="I80" s="70">
        <f t="shared" si="28"/>
        <v>5.4190779848331472</v>
      </c>
      <c r="J80" s="104">
        <f>[1]MercLab!F173</f>
        <v>0</v>
      </c>
      <c r="K80" s="70">
        <f t="shared" si="29"/>
        <v>0</v>
      </c>
      <c r="L80" s="104">
        <f>[1]MercLab!G173</f>
        <v>65458.130290609311</v>
      </c>
      <c r="M80" s="70">
        <f t="shared" si="30"/>
        <v>4.6663011530319718</v>
      </c>
      <c r="N80" s="104">
        <f>[1]MercLab!H173</f>
        <v>21989.568081825106</v>
      </c>
      <c r="O80" s="70">
        <f t="shared" si="31"/>
        <v>5.2723869343616681</v>
      </c>
    </row>
    <row r="81" spans="1:15" x14ac:dyDescent="0.2">
      <c r="A81" s="185" t="s">
        <v>140</v>
      </c>
      <c r="B81" s="104">
        <f>[1]MercLab!C174</f>
        <v>34476.001706357645</v>
      </c>
      <c r="C81" s="70">
        <f t="shared" si="24"/>
        <v>0.94356900086764206</v>
      </c>
      <c r="D81" s="104">
        <f t="shared" si="25"/>
        <v>26922.826659087892</v>
      </c>
      <c r="E81" s="70">
        <f t="shared" si="26"/>
        <v>1.4680380545869167</v>
      </c>
      <c r="F81" s="104">
        <f>[1]MercLab!D174</f>
        <v>1417.9413101524115</v>
      </c>
      <c r="G81" s="70">
        <f t="shared" si="27"/>
        <v>0.59778712224822461</v>
      </c>
      <c r="H81" s="104">
        <f>[1]MercLab!E174</f>
        <v>25504.885348935481</v>
      </c>
      <c r="I81" s="70">
        <f t="shared" si="28"/>
        <v>1.6986699991551126</v>
      </c>
      <c r="J81" s="104">
        <f>[1]MercLab!F174</f>
        <v>0</v>
      </c>
      <c r="K81" s="70">
        <f t="shared" si="29"/>
        <v>0</v>
      </c>
      <c r="L81" s="104">
        <f>[1]MercLab!G174</f>
        <v>6653.9337952029955</v>
      </c>
      <c r="M81" s="70">
        <f t="shared" si="30"/>
        <v>0.4743376995784509</v>
      </c>
      <c r="N81" s="104">
        <f>[1]MercLab!H174</f>
        <v>899.24125206673125</v>
      </c>
      <c r="O81" s="70">
        <f t="shared" si="31"/>
        <v>0.21560895651035239</v>
      </c>
    </row>
    <row r="82" spans="1:15" x14ac:dyDescent="0.2">
      <c r="A82" s="185" t="s">
        <v>141</v>
      </c>
      <c r="B82" s="104">
        <f>[1]MercLab!C175</f>
        <v>50097.746969729866</v>
      </c>
      <c r="C82" s="70">
        <f t="shared" si="24"/>
        <v>1.3711184219262544</v>
      </c>
      <c r="D82" s="104">
        <f t="shared" si="25"/>
        <v>48641.061591105288</v>
      </c>
      <c r="E82" s="70">
        <f t="shared" si="26"/>
        <v>2.6522820332145534</v>
      </c>
      <c r="F82" s="104">
        <f>[1]MercLab!D175</f>
        <v>3564.2591064404496</v>
      </c>
      <c r="G82" s="70">
        <f t="shared" si="27"/>
        <v>1.5026490722363142</v>
      </c>
      <c r="H82" s="104">
        <f>[1]MercLab!E175</f>
        <v>45076.80248466484</v>
      </c>
      <c r="I82" s="70">
        <f t="shared" si="28"/>
        <v>3.0021939322984137</v>
      </c>
      <c r="J82" s="104">
        <f>[1]MercLab!F175</f>
        <v>0</v>
      </c>
      <c r="K82" s="70">
        <f t="shared" si="29"/>
        <v>0</v>
      </c>
      <c r="L82" s="104">
        <f>[1]MercLab!G175</f>
        <v>1456.6853786245754</v>
      </c>
      <c r="M82" s="70">
        <f t="shared" si="30"/>
        <v>0.10384245061236988</v>
      </c>
      <c r="N82" s="104">
        <f>[1]MercLab!H175</f>
        <v>0</v>
      </c>
      <c r="O82" s="70">
        <f t="shared" si="31"/>
        <v>0</v>
      </c>
    </row>
    <row r="83" spans="1:15" x14ac:dyDescent="0.2">
      <c r="A83" s="185" t="s">
        <v>142</v>
      </c>
      <c r="B83" s="104">
        <f>[1]MercLab!C176</f>
        <v>8478.6915199954547</v>
      </c>
      <c r="C83" s="70">
        <f t="shared" si="24"/>
        <v>0.23205215483881805</v>
      </c>
      <c r="D83" s="104">
        <f t="shared" si="25"/>
        <v>6601.3977382984194</v>
      </c>
      <c r="E83" s="70">
        <f t="shared" si="26"/>
        <v>0.35995860375287969</v>
      </c>
      <c r="F83" s="104">
        <f>[1]MercLab!D176</f>
        <v>0</v>
      </c>
      <c r="G83" s="70">
        <f t="shared" si="27"/>
        <v>0</v>
      </c>
      <c r="H83" s="104">
        <f>[1]MercLab!E176</f>
        <v>6601.3977382984194</v>
      </c>
      <c r="I83" s="70">
        <f t="shared" si="28"/>
        <v>0.43966464217044482</v>
      </c>
      <c r="J83" s="104">
        <f>[1]MercLab!F176</f>
        <v>0</v>
      </c>
      <c r="K83" s="70">
        <f t="shared" si="29"/>
        <v>0</v>
      </c>
      <c r="L83" s="104">
        <f>[1]MercLab!G176</f>
        <v>1877.2937816970345</v>
      </c>
      <c r="M83" s="70">
        <f t="shared" si="30"/>
        <v>0.13382628100163355</v>
      </c>
      <c r="N83" s="104">
        <f>[1]MercLab!H176</f>
        <v>0</v>
      </c>
      <c r="O83" s="70">
        <f t="shared" si="31"/>
        <v>0</v>
      </c>
    </row>
    <row r="84" spans="1:15" x14ac:dyDescent="0.2">
      <c r="A84" s="185" t="s">
        <v>143</v>
      </c>
      <c r="B84" s="104">
        <f>[1]MercLab!C177</f>
        <v>34738.999222096216</v>
      </c>
      <c r="C84" s="70">
        <f t="shared" si="24"/>
        <v>0.95076694409985729</v>
      </c>
      <c r="D84" s="104">
        <f t="shared" si="25"/>
        <v>16619.710957690557</v>
      </c>
      <c r="E84" s="70">
        <f t="shared" si="26"/>
        <v>0.90623352633328191</v>
      </c>
      <c r="F84" s="104">
        <f>[1]MercLab!D177</f>
        <v>0</v>
      </c>
      <c r="G84" s="70">
        <f t="shared" si="27"/>
        <v>0</v>
      </c>
      <c r="H84" s="104">
        <f>[1]MercLab!E177</f>
        <v>16619.710957690557</v>
      </c>
      <c r="I84" s="70">
        <f t="shared" si="28"/>
        <v>1.1069018351669144</v>
      </c>
      <c r="J84" s="104">
        <f>[1]MercLab!F177</f>
        <v>0</v>
      </c>
      <c r="K84" s="70">
        <f t="shared" si="29"/>
        <v>0</v>
      </c>
      <c r="L84" s="104">
        <f>[1]MercLab!G177</f>
        <v>18119.28826440563</v>
      </c>
      <c r="M84" s="70">
        <f t="shared" si="30"/>
        <v>1.2916662199935198</v>
      </c>
      <c r="N84" s="104">
        <f>[1]MercLab!H177</f>
        <v>0</v>
      </c>
      <c r="O84" s="70">
        <f t="shared" si="31"/>
        <v>0</v>
      </c>
    </row>
    <row r="85" spans="1:15" x14ac:dyDescent="0.2">
      <c r="A85" s="185" t="s">
        <v>144</v>
      </c>
      <c r="B85" s="104">
        <f>[1]MercLab!C178</f>
        <v>67606.319092473219</v>
      </c>
      <c r="C85" s="70">
        <f t="shared" si="24"/>
        <v>1.8503081506304819</v>
      </c>
      <c r="D85" s="104">
        <f t="shared" si="25"/>
        <v>58192.62812688337</v>
      </c>
      <c r="E85" s="70">
        <f t="shared" si="26"/>
        <v>3.1731063631779883</v>
      </c>
      <c r="F85" s="104">
        <f>[1]MercLab!D178</f>
        <v>206.15848911922711</v>
      </c>
      <c r="G85" s="70">
        <f t="shared" si="27"/>
        <v>8.6913956914322521E-2</v>
      </c>
      <c r="H85" s="104">
        <f>[1]MercLab!E178</f>
        <v>57986.469637764145</v>
      </c>
      <c r="I85" s="70">
        <f t="shared" si="28"/>
        <v>3.862000357304094</v>
      </c>
      <c r="J85" s="104">
        <f>[1]MercLab!F178</f>
        <v>0</v>
      </c>
      <c r="K85" s="70">
        <f t="shared" si="29"/>
        <v>0</v>
      </c>
      <c r="L85" s="104">
        <f>[1]MercLab!G178</f>
        <v>7874.734734504058</v>
      </c>
      <c r="M85" s="70">
        <f t="shared" si="30"/>
        <v>0.56136470150154594</v>
      </c>
      <c r="N85" s="104">
        <f>[1]MercLab!H178</f>
        <v>1538.9562310857943</v>
      </c>
      <c r="O85" s="70">
        <f t="shared" si="31"/>
        <v>0.36899190994286091</v>
      </c>
    </row>
    <row r="86" spans="1:15" ht="22.5" x14ac:dyDescent="0.2">
      <c r="A86" s="274" t="s">
        <v>145</v>
      </c>
      <c r="B86" s="104">
        <f>[1]MercLab!C179</f>
        <v>103097.20797603962</v>
      </c>
      <c r="C86" s="70">
        <f t="shared" si="24"/>
        <v>2.8216534605941885</v>
      </c>
      <c r="D86" s="104">
        <f t="shared" si="25"/>
        <v>103097.20797603962</v>
      </c>
      <c r="E86" s="70">
        <f t="shared" si="26"/>
        <v>5.6216468852611747</v>
      </c>
      <c r="F86" s="104">
        <f>[1]MercLab!D179</f>
        <v>103097.20797603962</v>
      </c>
      <c r="G86" s="70">
        <f t="shared" si="27"/>
        <v>43.464551618993973</v>
      </c>
      <c r="H86" s="104">
        <f>[1]MercLab!E179</f>
        <v>0</v>
      </c>
      <c r="I86" s="70">
        <f t="shared" si="28"/>
        <v>0</v>
      </c>
      <c r="J86" s="104">
        <f>[1]MercLab!F179</f>
        <v>0</v>
      </c>
      <c r="K86" s="70">
        <f t="shared" si="29"/>
        <v>0</v>
      </c>
      <c r="L86" s="104">
        <f>[1]MercLab!G179</f>
        <v>0</v>
      </c>
      <c r="M86" s="70">
        <f t="shared" si="30"/>
        <v>0</v>
      </c>
      <c r="N86" s="104">
        <f>[1]MercLab!H179</f>
        <v>0</v>
      </c>
      <c r="O86" s="70">
        <f t="shared" si="31"/>
        <v>0</v>
      </c>
    </row>
    <row r="87" spans="1:15" x14ac:dyDescent="0.2">
      <c r="A87" s="185" t="s">
        <v>146</v>
      </c>
      <c r="B87" s="104">
        <f>[1]MercLab!C180</f>
        <v>133048.91043893</v>
      </c>
      <c r="C87" s="70">
        <f t="shared" si="24"/>
        <v>3.6413975309160884</v>
      </c>
      <c r="D87" s="104">
        <f t="shared" si="25"/>
        <v>129767.7203289938</v>
      </c>
      <c r="E87" s="70">
        <f t="shared" si="26"/>
        <v>7.0759268375577458</v>
      </c>
      <c r="F87" s="104">
        <f>[1]MercLab!D180</f>
        <v>85950.614848829151</v>
      </c>
      <c r="G87" s="70">
        <f t="shared" si="27"/>
        <v>36.235752733957909</v>
      </c>
      <c r="H87" s="104">
        <f>[1]MercLab!E180</f>
        <v>43817.105480164661</v>
      </c>
      <c r="I87" s="70">
        <f t="shared" si="28"/>
        <v>2.9182959072614443</v>
      </c>
      <c r="J87" s="104">
        <f>[1]MercLab!F180</f>
        <v>0</v>
      </c>
      <c r="K87" s="70">
        <f t="shared" si="29"/>
        <v>0</v>
      </c>
      <c r="L87" s="104">
        <f>[1]MercLab!G180</f>
        <v>3281.1901099363104</v>
      </c>
      <c r="M87" s="70">
        <f t="shared" si="30"/>
        <v>0.23390556872519533</v>
      </c>
      <c r="N87" s="104">
        <f>[1]MercLab!H180</f>
        <v>0</v>
      </c>
      <c r="O87" s="70">
        <f t="shared" si="31"/>
        <v>0</v>
      </c>
    </row>
    <row r="88" spans="1:15" x14ac:dyDescent="0.2">
      <c r="A88" s="185" t="s">
        <v>147</v>
      </c>
      <c r="B88" s="104">
        <f>[1]MercLab!C181</f>
        <v>68899.98812598949</v>
      </c>
      <c r="C88" s="70">
        <f t="shared" si="24"/>
        <v>1.8857144024286203</v>
      </c>
      <c r="D88" s="104">
        <f t="shared" si="25"/>
        <v>64567.661102540282</v>
      </c>
      <c r="E88" s="70">
        <f t="shared" si="26"/>
        <v>3.5207218318662177</v>
      </c>
      <c r="F88" s="104">
        <f>[1]MercLab!D181</f>
        <v>33684.397641143689</v>
      </c>
      <c r="G88" s="70">
        <f t="shared" si="27"/>
        <v>14.200939761321846</v>
      </c>
      <c r="H88" s="104">
        <f>[1]MercLab!E181</f>
        <v>30883.263461396589</v>
      </c>
      <c r="I88" s="70">
        <f t="shared" si="28"/>
        <v>2.056879393894913</v>
      </c>
      <c r="J88" s="104">
        <f>[1]MercLab!F181</f>
        <v>0</v>
      </c>
      <c r="K88" s="70">
        <f t="shared" si="29"/>
        <v>0</v>
      </c>
      <c r="L88" s="104">
        <f>[1]MercLab!G181</f>
        <v>4332.3270234492666</v>
      </c>
      <c r="M88" s="70">
        <f t="shared" si="30"/>
        <v>0.3088377638512092</v>
      </c>
      <c r="N88" s="104">
        <f>[1]MercLab!H181</f>
        <v>0</v>
      </c>
      <c r="O88" s="70">
        <f t="shared" si="31"/>
        <v>0</v>
      </c>
    </row>
    <row r="89" spans="1:15" x14ac:dyDescent="0.2">
      <c r="A89" s="185" t="s">
        <v>148</v>
      </c>
      <c r="B89" s="104">
        <f>[1]MercLab!C182</f>
        <v>24747.645697879503</v>
      </c>
      <c r="C89" s="70">
        <f t="shared" si="24"/>
        <v>0.67731494863769071</v>
      </c>
      <c r="D89" s="104">
        <f t="shared" si="25"/>
        <v>9803.5908315808065</v>
      </c>
      <c r="E89" s="70">
        <f t="shared" si="26"/>
        <v>0.53456661867642108</v>
      </c>
      <c r="F89" s="104">
        <f>[1]MercLab!D182</f>
        <v>0</v>
      </c>
      <c r="G89" s="70">
        <f t="shared" si="27"/>
        <v>0</v>
      </c>
      <c r="H89" s="104">
        <f>[1]MercLab!E182</f>
        <v>9803.5908315808065</v>
      </c>
      <c r="I89" s="70">
        <f t="shared" si="28"/>
        <v>0.65293630619255083</v>
      </c>
      <c r="J89" s="104">
        <f>[1]MercLab!F182</f>
        <v>0</v>
      </c>
      <c r="K89" s="70">
        <f t="shared" si="29"/>
        <v>0</v>
      </c>
      <c r="L89" s="104">
        <f>[1]MercLab!G182</f>
        <v>13146.678486864595</v>
      </c>
      <c r="M89" s="70">
        <f t="shared" si="30"/>
        <v>0.93718474251314954</v>
      </c>
      <c r="N89" s="104">
        <f>[1]MercLab!H182</f>
        <v>1797.3763794340982</v>
      </c>
      <c r="O89" s="70">
        <f t="shared" si="31"/>
        <v>0.43095270010742687</v>
      </c>
    </row>
    <row r="90" spans="1:15" x14ac:dyDescent="0.2">
      <c r="A90" s="185" t="s">
        <v>149</v>
      </c>
      <c r="B90" s="104">
        <f>[1]MercLab!C183</f>
        <v>176527.26386770152</v>
      </c>
      <c r="C90" s="70">
        <f t="shared" si="24"/>
        <v>4.8313506714680816</v>
      </c>
      <c r="D90" s="104">
        <f t="shared" si="25"/>
        <v>38812.449858059612</v>
      </c>
      <c r="E90" s="70">
        <f t="shared" si="26"/>
        <v>2.1163510839655801</v>
      </c>
      <c r="F90" s="104">
        <f>[1]MercLab!D183</f>
        <v>0</v>
      </c>
      <c r="G90" s="70">
        <f t="shared" si="27"/>
        <v>0</v>
      </c>
      <c r="H90" s="104">
        <f>[1]MercLab!E183</f>
        <v>38812.449858059612</v>
      </c>
      <c r="I90" s="70">
        <f t="shared" si="28"/>
        <v>2.5849770844137412</v>
      </c>
      <c r="J90" s="104">
        <f>[1]MercLab!F183</f>
        <v>0</v>
      </c>
      <c r="K90" s="70">
        <f t="shared" si="29"/>
        <v>0</v>
      </c>
      <c r="L90" s="104">
        <f>[1]MercLab!G183</f>
        <v>129378.09258088993</v>
      </c>
      <c r="M90" s="70">
        <f t="shared" si="30"/>
        <v>9.2229512194590395</v>
      </c>
      <c r="N90" s="104">
        <f>[1]MercLab!H183</f>
        <v>8336.7214287523966</v>
      </c>
      <c r="O90" s="70">
        <f t="shared" si="31"/>
        <v>1.9988760567196606</v>
      </c>
    </row>
    <row r="91" spans="1:15" ht="22.5" x14ac:dyDescent="0.2">
      <c r="A91" s="274" t="s">
        <v>150</v>
      </c>
      <c r="B91" s="104">
        <f>[1]MercLab!C184</f>
        <v>101762.77990838763</v>
      </c>
      <c r="C91" s="70">
        <f t="shared" si="24"/>
        <v>2.7851316803353154</v>
      </c>
      <c r="D91" s="104">
        <f t="shared" si="25"/>
        <v>99425.103105601462</v>
      </c>
      <c r="E91" s="70">
        <f t="shared" si="26"/>
        <v>5.4214156926565344</v>
      </c>
      <c r="F91" s="104">
        <f>[1]MercLab!D184</f>
        <v>0</v>
      </c>
      <c r="G91" s="70">
        <f t="shared" si="27"/>
        <v>0</v>
      </c>
      <c r="H91" s="104">
        <f>[1]MercLab!E184</f>
        <v>4153.0434973449828</v>
      </c>
      <c r="I91" s="70">
        <f t="shared" si="28"/>
        <v>0.27659996497183209</v>
      </c>
      <c r="J91" s="104">
        <f>[1]MercLab!F184</f>
        <v>95272.059608256473</v>
      </c>
      <c r="K91" s="70">
        <f t="shared" si="29"/>
        <v>100</v>
      </c>
      <c r="L91" s="104">
        <f>[1]MercLab!G184</f>
        <v>2337.6768027861949</v>
      </c>
      <c r="M91" s="70">
        <f t="shared" si="30"/>
        <v>0.16664551694080743</v>
      </c>
      <c r="N91" s="104">
        <f>[1]MercLab!H184</f>
        <v>0</v>
      </c>
      <c r="O91" s="70">
        <f t="shared" si="31"/>
        <v>0</v>
      </c>
    </row>
    <row r="92" spans="1:15" x14ac:dyDescent="0.2">
      <c r="A92" s="185" t="s">
        <v>151</v>
      </c>
      <c r="B92" s="104">
        <f>[1]MercLab!C185</f>
        <v>3329.7751783478611</v>
      </c>
      <c r="C92" s="70">
        <f t="shared" si="24"/>
        <v>9.1132163900786087E-2</v>
      </c>
      <c r="D92" s="104">
        <f t="shared" si="25"/>
        <v>3329.7751783478611</v>
      </c>
      <c r="E92" s="70">
        <f t="shared" si="26"/>
        <v>0.18156476424007123</v>
      </c>
      <c r="F92" s="104">
        <f>[1]MercLab!D185</f>
        <v>0</v>
      </c>
      <c r="G92" s="70">
        <f t="shared" si="27"/>
        <v>0</v>
      </c>
      <c r="H92" s="104">
        <f>[1]MercLab!E185</f>
        <v>3329.7751783478611</v>
      </c>
      <c r="I92" s="70">
        <f t="shared" si="28"/>
        <v>0.2217688541629517</v>
      </c>
      <c r="J92" s="104">
        <f>[1]MercLab!F185</f>
        <v>0</v>
      </c>
      <c r="K92" s="70">
        <f t="shared" si="29"/>
        <v>0</v>
      </c>
      <c r="L92" s="104">
        <f>[1]MercLab!G185</f>
        <v>0</v>
      </c>
      <c r="M92" s="70">
        <f t="shared" si="30"/>
        <v>0</v>
      </c>
      <c r="N92" s="104">
        <f>[1]MercLab!H185</f>
        <v>0</v>
      </c>
      <c r="O92" s="70">
        <f t="shared" si="31"/>
        <v>0</v>
      </c>
    </row>
    <row r="93" spans="1:15" x14ac:dyDescent="0.2">
      <c r="A93" s="107" t="s">
        <v>164</v>
      </c>
      <c r="B93" s="104">
        <f>[1]MercLab!C186</f>
        <v>2744.0401184157672</v>
      </c>
      <c r="C93" s="70">
        <f t="shared" si="24"/>
        <v>7.5101260724117685E-2</v>
      </c>
      <c r="D93" s="104">
        <f t="shared" si="25"/>
        <v>2744.0401184157672</v>
      </c>
      <c r="E93" s="70">
        <f t="shared" si="26"/>
        <v>0.14962601691705171</v>
      </c>
      <c r="F93" s="104">
        <f>[1]MercLab!D186</f>
        <v>361.01803494173743</v>
      </c>
      <c r="G93" s="70">
        <f t="shared" si="27"/>
        <v>0.15220089198496733</v>
      </c>
      <c r="H93" s="104">
        <f>[1]MercLab!E186</f>
        <v>2383.0220834740298</v>
      </c>
      <c r="I93" s="70">
        <f t="shared" si="28"/>
        <v>0.15871344117570788</v>
      </c>
      <c r="J93" s="104">
        <f>[1]MercLab!F186</f>
        <v>0</v>
      </c>
      <c r="K93" s="70">
        <f t="shared" si="29"/>
        <v>0</v>
      </c>
      <c r="L93" s="104">
        <f>[1]MercLab!G186</f>
        <v>0</v>
      </c>
      <c r="M93" s="70">
        <f t="shared" si="30"/>
        <v>0</v>
      </c>
      <c r="N93" s="104">
        <f>[1]MercLab!H186</f>
        <v>0</v>
      </c>
      <c r="O93" s="70">
        <f t="shared" si="31"/>
        <v>0</v>
      </c>
    </row>
    <row r="94" spans="1:15" x14ac:dyDescent="0.2">
      <c r="A94" s="185" t="s">
        <v>153</v>
      </c>
      <c r="B94" s="104">
        <f>[1]MercLab!C188</f>
        <v>247.39018694307251</v>
      </c>
      <c r="C94" s="70">
        <f t="shared" si="24"/>
        <v>6.7707883735046871E-3</v>
      </c>
      <c r="D94" s="104">
        <f t="shared" si="25"/>
        <v>247.39018694307251</v>
      </c>
      <c r="E94" s="70">
        <f t="shared" si="26"/>
        <v>1.3489601718369708E-2</v>
      </c>
      <c r="F94" s="104">
        <f>[1]MercLab!D188</f>
        <v>247.39018694307251</v>
      </c>
      <c r="G94" s="70">
        <f t="shared" si="27"/>
        <v>0.10429674829718701</v>
      </c>
      <c r="H94" s="104">
        <f>[1]MercLab!E188</f>
        <v>0</v>
      </c>
      <c r="I94" s="70">
        <f t="shared" si="28"/>
        <v>0</v>
      </c>
      <c r="J94" s="104">
        <f>[1]MercLab!F188</f>
        <v>0</v>
      </c>
      <c r="K94" s="70">
        <f t="shared" si="29"/>
        <v>0</v>
      </c>
      <c r="L94" s="104">
        <f>[1]MercLab!G188</f>
        <v>0</v>
      </c>
      <c r="M94" s="70">
        <f t="shared" si="30"/>
        <v>0</v>
      </c>
      <c r="N94" s="104">
        <f>[1]MercLab!H188</f>
        <v>0</v>
      </c>
      <c r="O94" s="70">
        <f t="shared" si="31"/>
        <v>0</v>
      </c>
    </row>
    <row r="95" spans="1:15" x14ac:dyDescent="0.2">
      <c r="A95" s="185"/>
      <c r="B95" s="104"/>
      <c r="C95" s="70"/>
      <c r="D95" s="104"/>
      <c r="E95" s="70"/>
      <c r="F95" s="104"/>
      <c r="G95" s="70"/>
      <c r="H95" s="104"/>
      <c r="I95" s="70"/>
      <c r="J95" s="104"/>
      <c r="K95" s="70"/>
      <c r="L95" s="104"/>
      <c r="M95" s="70"/>
      <c r="N95" s="104"/>
      <c r="O95" s="70"/>
    </row>
    <row r="96" spans="1:15" x14ac:dyDescent="0.2">
      <c r="A96"/>
      <c r="B96" s="104"/>
      <c r="C96" s="106"/>
      <c r="D96" s="105"/>
      <c r="E96" s="106"/>
      <c r="F96" s="105"/>
      <c r="G96" s="106"/>
      <c r="H96" s="105"/>
      <c r="I96" s="106"/>
      <c r="J96" s="105"/>
      <c r="K96" s="106"/>
      <c r="L96" s="105"/>
      <c r="M96" s="106"/>
      <c r="N96" s="105"/>
      <c r="O96" s="106"/>
    </row>
    <row r="97" spans="1:15" x14ac:dyDescent="0.2">
      <c r="A97" s="184" t="s">
        <v>18</v>
      </c>
      <c r="B97" s="103"/>
      <c r="C97" s="67"/>
      <c r="D97" s="103"/>
      <c r="E97" s="67"/>
      <c r="F97" s="103"/>
      <c r="G97" s="67"/>
      <c r="H97" s="103"/>
      <c r="I97" s="67"/>
      <c r="J97" s="103"/>
      <c r="K97" s="67"/>
      <c r="L97" s="103"/>
      <c r="M97" s="67"/>
      <c r="N97" s="103"/>
      <c r="O97" s="67"/>
    </row>
    <row r="98" spans="1:15" x14ac:dyDescent="0.2">
      <c r="A98" s="185" t="s">
        <v>154</v>
      </c>
      <c r="B98" s="105">
        <f>[1]MercLab!C190</f>
        <v>102445.62125602036</v>
      </c>
      <c r="C98" s="70">
        <f t="shared" ref="C98" si="32">IF(ISNUMBER(B98/B$69*100),B98/B$69*100,0)</f>
        <v>2.8038202722905163</v>
      </c>
      <c r="D98" s="105">
        <f t="shared" si="17"/>
        <v>64707.331015971256</v>
      </c>
      <c r="E98" s="70">
        <f t="shared" ref="E98" si="33">IF(ISNUMBER(D98/D$69*100),D98/D$69*100,0)</f>
        <v>3.528337701871024</v>
      </c>
      <c r="F98" s="105">
        <f>[1]MercLab!D190</f>
        <v>18996.18013787485</v>
      </c>
      <c r="G98" s="70">
        <f t="shared" ref="G98" si="34">IF(ISNUMBER(F98/F$69*100),F98/F$69*100,0)</f>
        <v>8.0085626795854434</v>
      </c>
      <c r="H98" s="105">
        <f>[1]MercLab!E190</f>
        <v>45711.150878096407</v>
      </c>
      <c r="I98" s="70">
        <f t="shared" ref="I98" si="35">IF(ISNUMBER(H98/H$69*100),H98/H$69*100,0)</f>
        <v>3.0444426454446352</v>
      </c>
      <c r="J98" s="104">
        <f>[1]MercLab!F190</f>
        <v>0</v>
      </c>
      <c r="K98" s="70">
        <f t="shared" ref="K98" si="36">IF(ISNUMBER(J98/J$69*100),J98/J$69*100,0)</f>
        <v>0</v>
      </c>
      <c r="L98" s="105">
        <f>[1]MercLab!G190</f>
        <v>37738.29024004918</v>
      </c>
      <c r="M98" s="70">
        <f t="shared" ref="M98" si="37">IF(ISNUMBER(L98/L$69*100),L98/L$69*100,0)</f>
        <v>2.6902422430764101</v>
      </c>
      <c r="N98" s="105">
        <f>[1]MercLab!H190</f>
        <v>0</v>
      </c>
      <c r="O98" s="70">
        <f t="shared" ref="O98" si="38">IF(ISNUMBER(N98/N$69*100),N98/N$69*100,0)</f>
        <v>0</v>
      </c>
    </row>
    <row r="99" spans="1:15" x14ac:dyDescent="0.2">
      <c r="A99" s="185" t="s">
        <v>155</v>
      </c>
      <c r="B99" s="105">
        <f>[1]MercLab!C191</f>
        <v>157984.05193783841</v>
      </c>
      <c r="C99" s="70">
        <f t="shared" ref="C99:C109" si="39">IF(ISNUMBER(B99/B$69*100),B99/B$69*100,0)</f>
        <v>4.3238440266267411</v>
      </c>
      <c r="D99" s="105">
        <f t="shared" ref="D99:D109" si="40">F99+H99+J99</f>
        <v>133793.68297040832</v>
      </c>
      <c r="E99" s="70">
        <f t="shared" ref="E99:E109" si="41">IF(ISNUMBER(D99/D$69*100),D99/D$69*100,0)</f>
        <v>7.2954530574001462</v>
      </c>
      <c r="F99" s="105">
        <f>[1]MercLab!D191</f>
        <v>65210.514111182994</v>
      </c>
      <c r="G99" s="70">
        <f t="shared" ref="G99:G109" si="42">IF(ISNUMBER(F99/F$69*100),F99/F$69*100,0)</f>
        <v>27.49197395670857</v>
      </c>
      <c r="H99" s="105">
        <f>[1]MercLab!E191</f>
        <v>68583.168859225334</v>
      </c>
      <c r="I99" s="70">
        <f t="shared" ref="I99:I109" si="43">IF(ISNUMBER(H99/H$69*100),H99/H$69*100,0)</f>
        <v>4.5677590702448594</v>
      </c>
      <c r="J99" s="104">
        <f>[1]MercLab!F191</f>
        <v>0</v>
      </c>
      <c r="K99" s="70">
        <f t="shared" ref="K99:K109" si="44">IF(ISNUMBER(J99/J$69*100),J99/J$69*100,0)</f>
        <v>0</v>
      </c>
      <c r="L99" s="105">
        <f>[1]MercLab!G191</f>
        <v>24190.36896743023</v>
      </c>
      <c r="M99" s="70">
        <f t="shared" ref="M99:M109" si="45">IF(ISNUMBER(L99/L$69*100),L99/L$69*100,0)</f>
        <v>1.7244541832136979</v>
      </c>
      <c r="N99" s="105">
        <f>[1]MercLab!H191</f>
        <v>0</v>
      </c>
      <c r="O99" s="70">
        <f t="shared" ref="O99:O109" si="46">IF(ISNUMBER(N99/N$69*100),N99/N$69*100,0)</f>
        <v>0</v>
      </c>
    </row>
    <row r="100" spans="1:15" x14ac:dyDescent="0.2">
      <c r="A100" s="185" t="s">
        <v>156</v>
      </c>
      <c r="B100" s="105">
        <f>[1]MercLab!C192</f>
        <v>242620.76628486117</v>
      </c>
      <c r="C100" s="70">
        <f t="shared" si="39"/>
        <v>6.6402547483031302</v>
      </c>
      <c r="D100" s="105">
        <f t="shared" si="40"/>
        <v>203659.74717589386</v>
      </c>
      <c r="E100" s="70">
        <f t="shared" si="41"/>
        <v>11.105084277651089</v>
      </c>
      <c r="F100" s="105">
        <f>[1]MercLab!D192</f>
        <v>76457.341187923419</v>
      </c>
      <c r="G100" s="70">
        <f t="shared" si="42"/>
        <v>32.233501934270215</v>
      </c>
      <c r="H100" s="105">
        <f>[1]MercLab!E192</f>
        <v>127202.40598797044</v>
      </c>
      <c r="I100" s="70">
        <f t="shared" si="43"/>
        <v>8.4719028498253017</v>
      </c>
      <c r="J100" s="104">
        <f>[1]MercLab!F192</f>
        <v>0</v>
      </c>
      <c r="K100" s="70">
        <f t="shared" si="44"/>
        <v>0</v>
      </c>
      <c r="L100" s="105">
        <f>[1]MercLab!G192</f>
        <v>35919.756755434581</v>
      </c>
      <c r="M100" s="70">
        <f t="shared" si="45"/>
        <v>2.5606047960792147</v>
      </c>
      <c r="N100" s="105">
        <f>[1]MercLab!H192</f>
        <v>3041.2623535327452</v>
      </c>
      <c r="O100" s="70">
        <f t="shared" si="46"/>
        <v>0.72919630968036753</v>
      </c>
    </row>
    <row r="101" spans="1:15" x14ac:dyDescent="0.2">
      <c r="A101" s="185" t="s">
        <v>157</v>
      </c>
      <c r="B101" s="105">
        <f>[1]MercLab!C193</f>
        <v>106552.04840481604</v>
      </c>
      <c r="C101" s="70">
        <f t="shared" si="39"/>
        <v>2.9162085183210991</v>
      </c>
      <c r="D101" s="105">
        <f t="shared" si="40"/>
        <v>102467.77934554475</v>
      </c>
      <c r="E101" s="70">
        <f t="shared" si="41"/>
        <v>5.5873256308879427</v>
      </c>
      <c r="F101" s="105">
        <f>[1]MercLab!D193</f>
        <v>20814.060651260439</v>
      </c>
      <c r="G101" s="70">
        <f t="shared" si="42"/>
        <v>8.7749593935447034</v>
      </c>
      <c r="H101" s="105">
        <f>[1]MercLab!E193</f>
        <v>81653.718694284311</v>
      </c>
      <c r="I101" s="70">
        <f t="shared" si="43"/>
        <v>5.4382805634223681</v>
      </c>
      <c r="J101" s="104">
        <f>[1]MercLab!F193</f>
        <v>0</v>
      </c>
      <c r="K101" s="70">
        <f t="shared" si="44"/>
        <v>0</v>
      </c>
      <c r="L101" s="105">
        <f>[1]MercLab!G193</f>
        <v>3052.9952557089555</v>
      </c>
      <c r="M101" s="70">
        <f t="shared" si="45"/>
        <v>0.21763828601073887</v>
      </c>
      <c r="N101" s="105">
        <f>[1]MercLab!H193</f>
        <v>1031.2738035623154</v>
      </c>
      <c r="O101" s="70">
        <f t="shared" si="46"/>
        <v>0.24726609033059857</v>
      </c>
    </row>
    <row r="102" spans="1:15" ht="22.5" x14ac:dyDescent="0.2">
      <c r="A102" s="274" t="s">
        <v>158</v>
      </c>
      <c r="B102" s="105">
        <f>[1]MercLab!C194</f>
        <v>872995.86086361448</v>
      </c>
      <c r="C102" s="70">
        <f t="shared" si="39"/>
        <v>23.892904960750283</v>
      </c>
      <c r="D102" s="105">
        <f t="shared" si="40"/>
        <v>307969.60511277226</v>
      </c>
      <c r="E102" s="70">
        <f t="shared" si="41"/>
        <v>16.792854096880035</v>
      </c>
      <c r="F102" s="105">
        <f>[1]MercLab!D194</f>
        <v>21928.835555134494</v>
      </c>
      <c r="G102" s="70">
        <f t="shared" si="42"/>
        <v>9.2449351795451697</v>
      </c>
      <c r="H102" s="105">
        <f>[1]MercLab!E194</f>
        <v>272984.22348927305</v>
      </c>
      <c r="I102" s="70">
        <f t="shared" si="43"/>
        <v>18.181227021404229</v>
      </c>
      <c r="J102" s="104">
        <f>[1]MercLab!F194</f>
        <v>13056.54606836472</v>
      </c>
      <c r="K102" s="70">
        <f t="shared" si="44"/>
        <v>13.704485997312494</v>
      </c>
      <c r="L102" s="105">
        <f>[1]MercLab!G194</f>
        <v>420021.33380809176</v>
      </c>
      <c r="M102" s="70">
        <f t="shared" si="45"/>
        <v>29.941980095448905</v>
      </c>
      <c r="N102" s="105">
        <f>[1]MercLab!H194</f>
        <v>145004.92194270686</v>
      </c>
      <c r="O102" s="70">
        <f t="shared" si="46"/>
        <v>34.767488521102727</v>
      </c>
    </row>
    <row r="103" spans="1:15" ht="22.5" x14ac:dyDescent="0.2">
      <c r="A103" s="274" t="s">
        <v>159</v>
      </c>
      <c r="B103" s="105">
        <f>[1]MercLab!C195</f>
        <v>513778.12244127278</v>
      </c>
      <c r="C103" s="70">
        <f t="shared" si="39"/>
        <v>14.061523542916134</v>
      </c>
      <c r="D103" s="105">
        <f t="shared" si="40"/>
        <v>27479.480961484893</v>
      </c>
      <c r="E103" s="70">
        <f t="shared" si="41"/>
        <v>1.4983910969890408</v>
      </c>
      <c r="F103" s="105">
        <f>[1]MercLab!D195</f>
        <v>0</v>
      </c>
      <c r="G103" s="70">
        <f t="shared" si="42"/>
        <v>0</v>
      </c>
      <c r="H103" s="105">
        <f>[1]MercLab!E195</f>
        <v>27479.480961484893</v>
      </c>
      <c r="I103" s="70">
        <f t="shared" si="43"/>
        <v>1.8301815225990319</v>
      </c>
      <c r="J103" s="104">
        <f>[1]MercLab!F195</f>
        <v>0</v>
      </c>
      <c r="K103" s="70">
        <f t="shared" si="44"/>
        <v>0</v>
      </c>
      <c r="L103" s="105">
        <f>[1]MercLab!G195</f>
        <v>479954.59275632905</v>
      </c>
      <c r="M103" s="70">
        <f t="shared" si="45"/>
        <v>34.214430806972587</v>
      </c>
      <c r="N103" s="105">
        <f>[1]MercLab!H195</f>
        <v>6344.0487234594966</v>
      </c>
      <c r="O103" s="70">
        <f t="shared" si="46"/>
        <v>1.5210976166543015</v>
      </c>
    </row>
    <row r="104" spans="1:15" ht="22.5" x14ac:dyDescent="0.2">
      <c r="A104" s="274" t="s">
        <v>160</v>
      </c>
      <c r="B104" s="105">
        <f>[1]MercLab!C196</f>
        <v>559352.58957021555</v>
      </c>
      <c r="C104" s="70">
        <f t="shared" si="39"/>
        <v>15.308844934189928</v>
      </c>
      <c r="D104" s="105">
        <f t="shared" si="40"/>
        <v>265718.96034099319</v>
      </c>
      <c r="E104" s="70">
        <f t="shared" si="41"/>
        <v>14.489026376960126</v>
      </c>
      <c r="F104" s="105">
        <f>[1]MercLab!D196</f>
        <v>5257.6274841026388</v>
      </c>
      <c r="G104" s="70">
        <f t="shared" si="42"/>
        <v>2.2165529567913231</v>
      </c>
      <c r="H104" s="105">
        <f>[1]MercLab!E196</f>
        <v>260461.33285689054</v>
      </c>
      <c r="I104" s="70">
        <f t="shared" si="43"/>
        <v>17.347180589557922</v>
      </c>
      <c r="J104" s="104">
        <f>[1]MercLab!F196</f>
        <v>0</v>
      </c>
      <c r="K104" s="70">
        <f t="shared" si="44"/>
        <v>0</v>
      </c>
      <c r="L104" s="105">
        <f>[1]MercLab!G196</f>
        <v>241754.9878630999</v>
      </c>
      <c r="M104" s="70">
        <f t="shared" si="45"/>
        <v>17.23394135470215</v>
      </c>
      <c r="N104" s="105">
        <f>[1]MercLab!H196</f>
        <v>51878.641366123928</v>
      </c>
      <c r="O104" s="70">
        <f t="shared" si="46"/>
        <v>12.438819620893819</v>
      </c>
    </row>
    <row r="105" spans="1:15" x14ac:dyDescent="0.2">
      <c r="A105" s="185" t="s">
        <v>161</v>
      </c>
      <c r="B105" s="105">
        <f>[1]MercLab!C197</f>
        <v>179535.11398881566</v>
      </c>
      <c r="C105" s="70">
        <f t="shared" si="39"/>
        <v>4.9136721122694933</v>
      </c>
      <c r="D105" s="105">
        <f t="shared" si="40"/>
        <v>130250.43500741421</v>
      </c>
      <c r="E105" s="70">
        <f t="shared" si="41"/>
        <v>7.1022481271608804</v>
      </c>
      <c r="F105" s="105">
        <f>[1]MercLab!D197</f>
        <v>6238.28255310444</v>
      </c>
      <c r="G105" s="70">
        <f t="shared" si="42"/>
        <v>2.6299854221686867</v>
      </c>
      <c r="H105" s="105">
        <f>[1]MercLab!E197</f>
        <v>124012.15245430978</v>
      </c>
      <c r="I105" s="70">
        <f t="shared" si="43"/>
        <v>8.2594263813688702</v>
      </c>
      <c r="J105" s="104">
        <f>[1]MercLab!F197</f>
        <v>0</v>
      </c>
      <c r="K105" s="70">
        <f t="shared" si="44"/>
        <v>0</v>
      </c>
      <c r="L105" s="105">
        <f>[1]MercLab!G197</f>
        <v>47377.044995564276</v>
      </c>
      <c r="M105" s="70">
        <f t="shared" si="45"/>
        <v>3.3773583007726837</v>
      </c>
      <c r="N105" s="105">
        <f>[1]MercLab!H197</f>
        <v>1907.6339858378017</v>
      </c>
      <c r="O105" s="70">
        <f t="shared" si="46"/>
        <v>0.45738890664198595</v>
      </c>
    </row>
    <row r="106" spans="1:15" x14ac:dyDescent="0.2">
      <c r="A106" s="185" t="s">
        <v>162</v>
      </c>
      <c r="B106" s="105">
        <f>[1]MercLab!C198</f>
        <v>914874.36706591758</v>
      </c>
      <c r="C106" s="70">
        <f t="shared" si="39"/>
        <v>25.039072100191213</v>
      </c>
      <c r="D106" s="105">
        <f t="shared" si="40"/>
        <v>594939.72559448669</v>
      </c>
      <c r="E106" s="70">
        <f t="shared" si="41"/>
        <v>32.440655968915031</v>
      </c>
      <c r="F106" s="105">
        <f>[1]MercLab!D198</f>
        <v>20558.558532402662</v>
      </c>
      <c r="G106" s="70">
        <f t="shared" si="42"/>
        <v>8.6672427516310151</v>
      </c>
      <c r="H106" s="105">
        <f>[1]MercLab!E198</f>
        <v>492165.65352219227</v>
      </c>
      <c r="I106" s="70">
        <f t="shared" si="43"/>
        <v>32.779093840843778</v>
      </c>
      <c r="J106" s="104">
        <f>[1]MercLab!F198</f>
        <v>82215.513539891719</v>
      </c>
      <c r="K106" s="70">
        <f t="shared" si="44"/>
        <v>86.295514002687469</v>
      </c>
      <c r="L106" s="105">
        <f>[1]MercLab!G198</f>
        <v>112071.97044233196</v>
      </c>
      <c r="M106" s="70">
        <f t="shared" si="45"/>
        <v>7.9892530167890126</v>
      </c>
      <c r="N106" s="105">
        <f>[1]MercLab!H198</f>
        <v>207862.67102905971</v>
      </c>
      <c r="O106" s="70">
        <f t="shared" si="46"/>
        <v>49.838742934698473</v>
      </c>
    </row>
    <row r="107" spans="1:15" x14ac:dyDescent="0.2">
      <c r="A107" s="185" t="s">
        <v>163</v>
      </c>
      <c r="B107" s="105">
        <f>[1]MercLab!C199</f>
        <v>1077.2626401859188</v>
      </c>
      <c r="C107" s="70">
        <f t="shared" si="39"/>
        <v>2.9483454657238294E-2</v>
      </c>
      <c r="D107" s="105">
        <f t="shared" si="40"/>
        <v>1077.2626401859188</v>
      </c>
      <c r="E107" s="70">
        <f t="shared" si="41"/>
        <v>5.874058361713197E-2</v>
      </c>
      <c r="F107" s="105">
        <f>[1]MercLab!D199</f>
        <v>1077.2626401859188</v>
      </c>
      <c r="G107" s="70">
        <f t="shared" si="42"/>
        <v>0.45416106362896347</v>
      </c>
      <c r="H107" s="105">
        <f>[1]MercLab!E199</f>
        <v>0</v>
      </c>
      <c r="I107" s="70">
        <f t="shared" si="43"/>
        <v>0</v>
      </c>
      <c r="J107" s="104">
        <f>[1]MercLab!F199</f>
        <v>0</v>
      </c>
      <c r="K107" s="70">
        <f t="shared" si="44"/>
        <v>0</v>
      </c>
      <c r="L107" s="105">
        <f>[1]MercLab!G199</f>
        <v>0</v>
      </c>
      <c r="M107" s="70">
        <f t="shared" si="45"/>
        <v>0</v>
      </c>
      <c r="N107" s="105">
        <f>[1]MercLab!H199</f>
        <v>0</v>
      </c>
      <c r="O107" s="70">
        <f t="shared" si="46"/>
        <v>0</v>
      </c>
    </row>
    <row r="108" spans="1:15" x14ac:dyDescent="0.2">
      <c r="A108" s="185" t="s">
        <v>152</v>
      </c>
      <c r="B108" s="105">
        <f>[1]MercLab!C200</f>
        <v>2323.8283181864608</v>
      </c>
      <c r="C108" s="70">
        <f t="shared" si="39"/>
        <v>6.3600541125822668E-2</v>
      </c>
      <c r="D108" s="105">
        <f t="shared" si="40"/>
        <v>1621.0767364894582</v>
      </c>
      <c r="E108" s="70">
        <f t="shared" si="41"/>
        <v>8.8393479953145324E-2</v>
      </c>
      <c r="F108" s="105">
        <f>[1]MercLab!D200</f>
        <v>412.31697823845423</v>
      </c>
      <c r="G108" s="70">
        <f t="shared" si="42"/>
        <v>0.17382791382864504</v>
      </c>
      <c r="H108" s="105">
        <f>[1]MercLab!E200</f>
        <v>1208.7597582510041</v>
      </c>
      <c r="I108" s="70">
        <f t="shared" si="43"/>
        <v>8.0505515293863766E-2</v>
      </c>
      <c r="J108" s="104">
        <f>[1]MercLab!F200</f>
        <v>0</v>
      </c>
      <c r="K108" s="70">
        <f t="shared" si="44"/>
        <v>0</v>
      </c>
      <c r="L108" s="105">
        <f>[1]MercLab!G200</f>
        <v>702.75158169700273</v>
      </c>
      <c r="M108" s="70">
        <f t="shared" si="45"/>
        <v>5.009691693620235E-2</v>
      </c>
      <c r="N108" s="105">
        <f>[1]MercLab!H200</f>
        <v>0</v>
      </c>
      <c r="O108" s="70">
        <f t="shared" si="46"/>
        <v>0</v>
      </c>
    </row>
    <row r="109" spans="1:15" x14ac:dyDescent="0.2">
      <c r="A109" s="185" t="s">
        <v>153</v>
      </c>
      <c r="B109" s="105">
        <f>[1]MercLab!C202</f>
        <v>247.39018694307251</v>
      </c>
      <c r="C109" s="70">
        <f t="shared" si="39"/>
        <v>6.7707883735046871E-3</v>
      </c>
      <c r="D109" s="105">
        <f t="shared" si="40"/>
        <v>247.39018694307251</v>
      </c>
      <c r="E109" s="70">
        <f t="shared" si="41"/>
        <v>1.3489601718369708E-2</v>
      </c>
      <c r="F109" s="105">
        <f>[1]MercLab!D202</f>
        <v>247.39018694307251</v>
      </c>
      <c r="G109" s="70">
        <f t="shared" si="42"/>
        <v>0.10429674829718701</v>
      </c>
      <c r="H109" s="105">
        <f>[1]MercLab!E202</f>
        <v>0</v>
      </c>
      <c r="I109" s="70">
        <f t="shared" si="43"/>
        <v>0</v>
      </c>
      <c r="J109" s="104">
        <f>[1]MercLab!F202</f>
        <v>0</v>
      </c>
      <c r="K109" s="70">
        <f t="shared" si="44"/>
        <v>0</v>
      </c>
      <c r="L109" s="105">
        <f>[1]MercLab!G202</f>
        <v>0</v>
      </c>
      <c r="M109" s="70">
        <f t="shared" si="45"/>
        <v>0</v>
      </c>
      <c r="N109" s="105">
        <f>[1]MercLab!H202</f>
        <v>0</v>
      </c>
      <c r="O109" s="70">
        <f t="shared" si="46"/>
        <v>0</v>
      </c>
    </row>
    <row r="110" spans="1:15" x14ac:dyDescent="0.2">
      <c r="A110" s="191"/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</row>
    <row r="111" spans="1:15" x14ac:dyDescent="0.2">
      <c r="A111" s="14" t="str">
        <f>'C01'!$A$46</f>
        <v>Fuente: Instituto Nacional de Estadística (INE). LIV Encuesta Permanente de Hogares de Propósitos Múltiples, Junio 2016.</v>
      </c>
      <c r="B111" s="125"/>
      <c r="C111" s="126"/>
      <c r="D111" s="58"/>
      <c r="E111" s="128"/>
      <c r="F111" s="121"/>
      <c r="G111" s="128"/>
      <c r="H111" s="121"/>
      <c r="I111" s="128"/>
      <c r="J111" s="121"/>
      <c r="K111" s="128"/>
      <c r="L111" s="121"/>
      <c r="M111" s="128"/>
      <c r="N111" s="121"/>
      <c r="O111" s="128"/>
    </row>
    <row r="112" spans="1:15" x14ac:dyDescent="0.2">
      <c r="A112" s="198" t="s">
        <v>123</v>
      </c>
      <c r="B112" s="127"/>
      <c r="C112" s="126"/>
      <c r="D112" s="131"/>
      <c r="E112" s="128"/>
      <c r="F112" s="121"/>
      <c r="G112" s="128"/>
      <c r="H112" s="121"/>
      <c r="I112" s="128"/>
      <c r="J112" s="121"/>
      <c r="K112" s="128"/>
      <c r="L112" s="121"/>
      <c r="M112" s="128"/>
      <c r="N112" s="121"/>
      <c r="O112" s="128"/>
    </row>
    <row r="113" spans="1:15" x14ac:dyDescent="0.2">
      <c r="A113" s="30" t="s">
        <v>94</v>
      </c>
      <c r="B113" s="127"/>
      <c r="C113" s="126"/>
      <c r="D113" s="131"/>
      <c r="E113" s="128"/>
      <c r="F113" s="121"/>
      <c r="G113" s="128"/>
      <c r="H113" s="121"/>
      <c r="I113" s="128"/>
      <c r="J113" s="121"/>
      <c r="K113" s="128"/>
      <c r="L113" s="121"/>
      <c r="M113" s="128"/>
      <c r="N113" s="121"/>
      <c r="O113" s="128"/>
    </row>
    <row r="114" spans="1:15" x14ac:dyDescent="0.2">
      <c r="A114" s="30" t="s">
        <v>95</v>
      </c>
      <c r="B114" s="127"/>
      <c r="C114" s="126"/>
      <c r="D114" s="131"/>
      <c r="E114" s="128"/>
      <c r="F114" s="121"/>
      <c r="G114" s="128"/>
      <c r="H114" s="121"/>
      <c r="I114" s="128"/>
      <c r="J114" s="121"/>
      <c r="K114" s="128"/>
      <c r="L114" s="121"/>
      <c r="M114" s="128"/>
      <c r="N114" s="121"/>
      <c r="O114" s="128"/>
    </row>
    <row r="115" spans="1:15" x14ac:dyDescent="0.2">
      <c r="B115" s="77"/>
      <c r="C115" s="76"/>
      <c r="D115" s="79"/>
    </row>
    <row r="116" spans="1:15" x14ac:dyDescent="0.2">
      <c r="A116" s="75"/>
      <c r="B116" s="77"/>
      <c r="C116" s="76"/>
      <c r="D116" s="79"/>
    </row>
    <row r="117" spans="1:15" x14ac:dyDescent="0.2">
      <c r="A117" s="75"/>
      <c r="B117" s="77"/>
      <c r="C117" s="76"/>
      <c r="D117" s="79"/>
    </row>
  </sheetData>
  <mergeCells count="25">
    <mergeCell ref="B64:K64"/>
    <mergeCell ref="A61:O61"/>
    <mergeCell ref="A62:O62"/>
    <mergeCell ref="A1:O1"/>
    <mergeCell ref="A2:O2"/>
    <mergeCell ref="A3:O3"/>
    <mergeCell ref="A4:A6"/>
    <mergeCell ref="B4:C5"/>
    <mergeCell ref="H5:I5"/>
    <mergeCell ref="A63:O63"/>
    <mergeCell ref="J5:K5"/>
    <mergeCell ref="N4:O5"/>
    <mergeCell ref="D4:K4"/>
    <mergeCell ref="L4:M5"/>
    <mergeCell ref="D5:E5"/>
    <mergeCell ref="F5:G5"/>
    <mergeCell ref="D65:K65"/>
    <mergeCell ref="A65:A67"/>
    <mergeCell ref="L65:M66"/>
    <mergeCell ref="N65:O66"/>
    <mergeCell ref="H66:I66"/>
    <mergeCell ref="J66:K66"/>
    <mergeCell ref="B65:C66"/>
    <mergeCell ref="D66:E66"/>
    <mergeCell ref="F66:G66"/>
  </mergeCells>
  <phoneticPr fontId="2" type="noConversion"/>
  <printOptions horizontalCentered="1"/>
  <pageMargins left="1.1155511811023624" right="0.47244094488188981" top="0.35433070866141736" bottom="0.35433070866141736" header="0" footer="0"/>
  <pageSetup paperSize="9" scale="80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60" max="16383" man="1"/>
  </rowBreaks>
  <ignoredErrors>
    <ignoredError sqref="D10:O10 D48:O49 E9:O9" emptyCellReference="1"/>
    <ignoredError sqref="C11 F8:O8 D72:N72 D73:O93 E96:N96 D97:N98 D94:P95 D99:P109 O97:P98 D96 O96:P96" formula="1"/>
    <ignoredError sqref="D11:O33 D50:O53 D39:O47 E38:O38 D35:O37 E34:O34" formula="1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L127"/>
  <sheetViews>
    <sheetView topLeftCell="A97" workbookViewId="0">
      <selection activeCell="T72" sqref="T72"/>
    </sheetView>
  </sheetViews>
  <sheetFormatPr baseColWidth="10" defaultRowHeight="11.25" x14ac:dyDescent="0.2"/>
  <cols>
    <col min="1" max="1" width="48.6640625" style="23" customWidth="1"/>
    <col min="2" max="2" width="13.5" style="23" bestFit="1" customWidth="1"/>
    <col min="3" max="3" width="7.33203125" style="44" customWidth="1"/>
    <col min="4" max="4" width="13.1640625" style="23" bestFit="1" customWidth="1"/>
    <col min="5" max="5" width="8" style="44" bestFit="1" customWidth="1"/>
    <col min="6" max="6" width="13.1640625" style="23" bestFit="1" customWidth="1"/>
    <col min="7" max="7" width="8.33203125" style="44" bestFit="1" customWidth="1"/>
    <col min="8" max="8" width="11.33203125" style="23" bestFit="1" customWidth="1"/>
    <col min="9" max="9" width="8.33203125" style="44" customWidth="1"/>
    <col min="10" max="10" width="12" style="23" bestFit="1" customWidth="1"/>
    <col min="11" max="11" width="7.33203125" style="44" customWidth="1"/>
    <col min="12" max="12" width="10.5" style="23" bestFit="1" customWidth="1"/>
    <col min="13" max="13" width="7.1640625" style="44" bestFit="1" customWidth="1"/>
    <col min="14" max="14" width="12" style="23" customWidth="1"/>
    <col min="15" max="15" width="6.83203125" style="44" customWidth="1"/>
    <col min="16" max="16" width="10.83203125" style="23" customWidth="1"/>
    <col min="17" max="17" width="6.83203125" style="44" customWidth="1"/>
    <col min="18" max="18" width="11.1640625" style="23" bestFit="1" customWidth="1"/>
    <col min="19" max="19" width="7.33203125" style="44" bestFit="1" customWidth="1"/>
    <col min="20" max="20" width="43.5" style="23" customWidth="1"/>
    <col min="21" max="21" width="11" style="23" bestFit="1" customWidth="1"/>
    <col min="22" max="22" width="7" style="44" bestFit="1" customWidth="1"/>
    <col min="23" max="23" width="11" style="23" bestFit="1" customWidth="1"/>
    <col min="24" max="24" width="7" style="44" bestFit="1" customWidth="1"/>
    <col min="25" max="25" width="11" style="23" bestFit="1" customWidth="1"/>
    <col min="26" max="26" width="7" style="44" bestFit="1" customWidth="1"/>
    <col min="27" max="27" width="11" style="23" bestFit="1" customWidth="1"/>
    <col min="28" max="28" width="6" style="44" bestFit="1" customWidth="1"/>
    <col min="29" max="29" width="11" style="23" bestFit="1" customWidth="1"/>
    <col min="30" max="30" width="6.83203125" style="44" bestFit="1" customWidth="1"/>
    <col min="31" max="31" width="10" style="23" customWidth="1"/>
    <col min="32" max="32" width="8" style="44" bestFit="1" customWidth="1"/>
    <col min="33" max="33" width="10.6640625" style="23" customWidth="1"/>
    <col min="34" max="34" width="7" style="44" bestFit="1" customWidth="1"/>
    <col min="35" max="35" width="11" style="23" bestFit="1" customWidth="1"/>
    <col min="36" max="36" width="7" style="44" bestFit="1" customWidth="1"/>
    <col min="37" max="37" width="11" style="23" bestFit="1" customWidth="1"/>
    <col min="38" max="38" width="7" style="44" bestFit="1" customWidth="1"/>
    <col min="39" max="45" width="7.83203125" style="23" customWidth="1"/>
    <col min="46" max="16384" width="12" style="23"/>
  </cols>
  <sheetData>
    <row r="1" spans="1:19" x14ac:dyDescent="0.2">
      <c r="A1" s="221" t="s">
        <v>83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</row>
    <row r="2" spans="1:19" x14ac:dyDescent="0.2">
      <c r="A2" s="221" t="s">
        <v>84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</row>
    <row r="3" spans="1:19" x14ac:dyDescent="0.2">
      <c r="A3" s="221" t="s">
        <v>40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</row>
    <row r="4" spans="1:19" ht="15" customHeight="1" x14ac:dyDescent="0.2">
      <c r="A4" s="217" t="s">
        <v>38</v>
      </c>
      <c r="B4" s="250" t="s">
        <v>23</v>
      </c>
      <c r="C4" s="250"/>
      <c r="D4" s="250" t="s">
        <v>22</v>
      </c>
      <c r="E4" s="250"/>
      <c r="F4" s="253" t="s">
        <v>8</v>
      </c>
      <c r="G4" s="253"/>
      <c r="H4" s="253"/>
      <c r="I4" s="253"/>
      <c r="J4" s="253"/>
      <c r="K4" s="253"/>
      <c r="L4" s="253"/>
      <c r="M4" s="253"/>
      <c r="N4" s="250" t="s">
        <v>1</v>
      </c>
      <c r="O4" s="250"/>
      <c r="P4" s="250" t="s">
        <v>2</v>
      </c>
      <c r="Q4" s="250"/>
      <c r="R4" s="250" t="s">
        <v>10</v>
      </c>
      <c r="S4" s="250"/>
    </row>
    <row r="5" spans="1:19" ht="12.75" customHeight="1" x14ac:dyDescent="0.2">
      <c r="A5" s="252"/>
      <c r="B5" s="251"/>
      <c r="C5" s="251"/>
      <c r="D5" s="251"/>
      <c r="E5" s="251"/>
      <c r="F5" s="254" t="s">
        <v>11</v>
      </c>
      <c r="G5" s="254"/>
      <c r="H5" s="254" t="s">
        <v>117</v>
      </c>
      <c r="I5" s="254"/>
      <c r="J5" s="254" t="s">
        <v>12</v>
      </c>
      <c r="K5" s="254"/>
      <c r="L5" s="254" t="s">
        <v>118</v>
      </c>
      <c r="M5" s="254"/>
      <c r="N5" s="251"/>
      <c r="O5" s="251"/>
      <c r="P5" s="251"/>
      <c r="Q5" s="251"/>
      <c r="R5" s="251"/>
      <c r="S5" s="251"/>
    </row>
    <row r="6" spans="1:19" x14ac:dyDescent="0.2">
      <c r="A6" s="218"/>
      <c r="B6" s="46" t="s">
        <v>6</v>
      </c>
      <c r="C6" s="47" t="s">
        <v>91</v>
      </c>
      <c r="D6" s="46" t="s">
        <v>6</v>
      </c>
      <c r="E6" s="47" t="s">
        <v>91</v>
      </c>
      <c r="F6" s="46" t="s">
        <v>6</v>
      </c>
      <c r="G6" s="47" t="s">
        <v>91</v>
      </c>
      <c r="H6" s="46" t="s">
        <v>6</v>
      </c>
      <c r="I6" s="47" t="s">
        <v>91</v>
      </c>
      <c r="J6" s="46" t="s">
        <v>6</v>
      </c>
      <c r="K6" s="47" t="s">
        <v>91</v>
      </c>
      <c r="L6" s="46" t="s">
        <v>6</v>
      </c>
      <c r="M6" s="47" t="s">
        <v>91</v>
      </c>
      <c r="N6" s="46" t="s">
        <v>6</v>
      </c>
      <c r="O6" s="47" t="s">
        <v>91</v>
      </c>
      <c r="P6" s="46" t="s">
        <v>6</v>
      </c>
      <c r="Q6" s="47" t="s">
        <v>91</v>
      </c>
      <c r="R6" s="46" t="s">
        <v>6</v>
      </c>
      <c r="S6" s="47" t="s">
        <v>91</v>
      </c>
    </row>
    <row r="7" spans="1:19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s="50" customFormat="1" ht="12" customHeight="1" x14ac:dyDescent="0.2">
      <c r="A8" s="49" t="s">
        <v>109</v>
      </c>
      <c r="B8" s="103">
        <f>'C03'!B8</f>
        <v>3653787.0229581357</v>
      </c>
      <c r="C8" s="108">
        <f>SUM(G8,O8,Q8,S8)</f>
        <v>100.00000000000836</v>
      </c>
      <c r="D8" s="103">
        <f>[1]MercLab!C211</f>
        <v>3068579.8439848162</v>
      </c>
      <c r="E8" s="108">
        <f>IF(ISNUMBER(D8/$B$8*100),D8/$B$8*100,0)</f>
        <v>83.983544325483678</v>
      </c>
      <c r="F8" s="103">
        <f t="shared" ref="F8:F53" si="0">H8+J8+L8</f>
        <v>1804995.7614525214</v>
      </c>
      <c r="G8" s="108">
        <f>IF(ISNUMBER(F8/$B$8*100),F8/$B$8*100,0)</f>
        <v>49.400683458314496</v>
      </c>
      <c r="H8" s="103">
        <f>[1]MercLab!D211</f>
        <v>227891.02184900446</v>
      </c>
      <c r="I8" s="108">
        <f>IF(ISNUMBER(H8/$B$8*100),H8/$B$8*100,0)</f>
        <v>6.2371183765522833</v>
      </c>
      <c r="J8" s="103">
        <f>[1]MercLab!E211</f>
        <v>1481832.6799952604</v>
      </c>
      <c r="K8" s="108">
        <f>IF(ISNUMBER(J8/$B$8*100),J8/$B$8*100,0)</f>
        <v>40.556077042376614</v>
      </c>
      <c r="L8" s="103">
        <f>[1]MercLab!F211</f>
        <v>95272.059608256473</v>
      </c>
      <c r="M8" s="108">
        <f>IF(ISNUMBER(L8/$B$8*100),L8/$B$8*100,0)</f>
        <v>2.6074880393855975</v>
      </c>
      <c r="N8" s="103">
        <f>[1]MercLab!G211</f>
        <v>1263584.0825326</v>
      </c>
      <c r="O8" s="108">
        <f>IF(ISNUMBER(N8/$B$8*100),N8/$B$8*100,0)</f>
        <v>34.582860867177537</v>
      </c>
      <c r="P8" s="22">
        <f>'C03'!N8</f>
        <v>417070.45320427336</v>
      </c>
      <c r="Q8" s="108">
        <f>IF(ISNUMBER(P8/$B$8*100),P8/$B$8*100,0)</f>
        <v>11.414744498890078</v>
      </c>
      <c r="R8" s="103">
        <f>B8-(D8+P8)</f>
        <v>168136.72576904623</v>
      </c>
      <c r="S8" s="108">
        <f>IF(ISNUMBER(R8/$B$8*100),R8/$B$8*100,0)</f>
        <v>4.6017111756262512</v>
      </c>
    </row>
    <row r="9" spans="1:19" ht="11.25" customHeight="1" x14ac:dyDescent="0.2">
      <c r="A9" s="51"/>
      <c r="B9" s="8"/>
      <c r="C9" s="108"/>
      <c r="D9" s="8"/>
      <c r="E9" s="108"/>
      <c r="F9" s="8"/>
      <c r="G9" s="108"/>
      <c r="H9" s="8"/>
      <c r="I9" s="108"/>
      <c r="J9" s="8"/>
      <c r="K9" s="108"/>
      <c r="L9" s="8"/>
      <c r="M9" s="108"/>
      <c r="N9" s="8"/>
      <c r="O9" s="108"/>
      <c r="P9" s="8"/>
      <c r="Q9" s="108"/>
      <c r="R9" s="8"/>
      <c r="S9" s="108"/>
    </row>
    <row r="10" spans="1:19" ht="12.75" customHeight="1" x14ac:dyDescent="0.2">
      <c r="A10" s="52" t="s">
        <v>42</v>
      </c>
      <c r="B10" s="103"/>
      <c r="C10" s="67"/>
      <c r="D10" s="103"/>
      <c r="E10" s="108"/>
      <c r="F10" s="103"/>
      <c r="G10" s="108"/>
      <c r="H10" s="103"/>
      <c r="I10" s="108"/>
      <c r="J10" s="103"/>
      <c r="K10" s="108"/>
      <c r="L10" s="103"/>
      <c r="M10" s="108"/>
      <c r="N10" s="103"/>
      <c r="O10" s="108"/>
      <c r="P10" s="103"/>
      <c r="Q10" s="108"/>
      <c r="R10" s="103"/>
      <c r="S10" s="108"/>
    </row>
    <row r="11" spans="1:19" x14ac:dyDescent="0.2">
      <c r="A11" s="53" t="s">
        <v>73</v>
      </c>
      <c r="B11" s="69">
        <f>'C03'!B11</f>
        <v>1983290.2931383282</v>
      </c>
      <c r="C11" s="109">
        <f>IF(ISNUMBER(B11/B$8*100),B11/B$8*100,0)</f>
        <v>54.280402242291629</v>
      </c>
      <c r="D11" s="69">
        <f>SUM(D12:D14)</f>
        <v>1773830.3298666507</v>
      </c>
      <c r="E11" s="109">
        <f>IF(ISNUMBER(D11/D$8*100),D11/D$8*100,0)</f>
        <v>57.806230245036694</v>
      </c>
      <c r="F11" s="69">
        <f>SUM(F12:F14)</f>
        <v>1149075.5451598959</v>
      </c>
      <c r="G11" s="109">
        <f>IF(ISNUMBER(F11/F$8*100),F11/F$8*100,0)</f>
        <v>63.660844512743267</v>
      </c>
      <c r="H11" s="69">
        <f>SUM(H12:H14)</f>
        <v>174425.68151349615</v>
      </c>
      <c r="I11" s="109">
        <f>IF(ISNUMBER(H11/H$8*100),H11/H$8*100,0)</f>
        <v>76.53907560652685</v>
      </c>
      <c r="J11" s="69">
        <f>SUM(J12:J14)</f>
        <v>907487.86730602337</v>
      </c>
      <c r="K11" s="109">
        <f>IF(ISNUMBER(J11/J$8*100),J11/J$8*100,0)</f>
        <v>61.240913333678527</v>
      </c>
      <c r="L11" s="69">
        <f>SUM(L12:L14)</f>
        <v>67161.996340376267</v>
      </c>
      <c r="M11" s="109">
        <f>IF(ISNUMBER(L11/L$8*100),L11/L$8*100,0)</f>
        <v>70.494955831264377</v>
      </c>
      <c r="N11" s="69">
        <f>SUM(N12:N14)</f>
        <v>624754.78470676695</v>
      </c>
      <c r="O11" s="109">
        <f>IF(ISNUMBER(N11/N$8*100),N11/N$8*100,0)</f>
        <v>49.443071762551149</v>
      </c>
      <c r="P11" s="69">
        <f>'C03'!N11</f>
        <v>147073.29551629245</v>
      </c>
      <c r="Q11" s="109">
        <f>IF(ISNUMBER(P11/P$8*100),P11/P$8*100,0)</f>
        <v>35.263417580017034</v>
      </c>
      <c r="R11" s="69">
        <f t="shared" ref="R11:R53" si="1">B11-(D11+P11)</f>
        <v>62386.667755385162</v>
      </c>
      <c r="S11" s="109">
        <f>IF(ISNUMBER(R11/R$8*100),R11/R$8*100,0)</f>
        <v>37.104723831175299</v>
      </c>
    </row>
    <row r="12" spans="1:19" x14ac:dyDescent="0.2">
      <c r="A12" s="56" t="s">
        <v>68</v>
      </c>
      <c r="B12" s="69">
        <f>'C03'!B12</f>
        <v>511541.05905152386</v>
      </c>
      <c r="C12" s="109">
        <f>IF(ISNUMBER(B12/B$8*100),B12/B$8*100,0)</f>
        <v>14.000297659313926</v>
      </c>
      <c r="D12" s="69">
        <f>[1]MercLab!C212</f>
        <v>469773.34915597143</v>
      </c>
      <c r="E12" s="109">
        <f>IF(ISNUMBER(D12/D$8*100),D12/D$8*100,0)</f>
        <v>15.309145371493091</v>
      </c>
      <c r="F12" s="69">
        <f t="shared" si="0"/>
        <v>323895.60225522047</v>
      </c>
      <c r="G12" s="109">
        <f>IF(ISNUMBER(F12/F$8*100),F12/F$8*100,0)</f>
        <v>17.944396833074791</v>
      </c>
      <c r="H12" s="69">
        <f>[1]MercLab!D212</f>
        <v>68836.31951690992</v>
      </c>
      <c r="I12" s="109">
        <f>IF(ISNUMBER(H12/H$8*100),H12/H$8*100,0)</f>
        <v>30.205805809462444</v>
      </c>
      <c r="J12" s="69">
        <f>[1]MercLab!E212</f>
        <v>235020.67759592168</v>
      </c>
      <c r="K12" s="109">
        <f>IF(ISNUMBER(J12/J$8*100),J12/J$8*100,0)</f>
        <v>15.860135949807328</v>
      </c>
      <c r="L12" s="69">
        <f>[1]MercLab!F212</f>
        <v>20038.605142388886</v>
      </c>
      <c r="M12" s="109">
        <f>IF(ISNUMBER(L12/L$8*100),L12/L$8*100,0)</f>
        <v>21.033034474938862</v>
      </c>
      <c r="N12" s="69">
        <f>[1]MercLab!G212</f>
        <v>145877.74690076575</v>
      </c>
      <c r="O12" s="109">
        <f>IF(ISNUMBER(N12/N$8*100),N12/N$8*100,0)</f>
        <v>11.544759776364319</v>
      </c>
      <c r="P12" s="69">
        <f>'C03'!N12</f>
        <v>24244.23832042114</v>
      </c>
      <c r="Q12" s="109">
        <f t="shared" ref="Q12:S15" si="2">IF(ISNUMBER(P12/P$8*100),P12/P$8*100,0)</f>
        <v>5.8129839057543506</v>
      </c>
      <c r="R12" s="69">
        <f t="shared" si="1"/>
        <v>17523.471575131291</v>
      </c>
      <c r="S12" s="109">
        <f t="shared" si="2"/>
        <v>10.422155834770836</v>
      </c>
    </row>
    <row r="13" spans="1:19" x14ac:dyDescent="0.2">
      <c r="A13" s="56" t="s">
        <v>69</v>
      </c>
      <c r="B13" s="104">
        <f>'C03'!B13</f>
        <v>306780.13713329367</v>
      </c>
      <c r="C13" s="109">
        <f>IF(ISNUMBER(B13/B$8*100),B13/B$8*100,0)</f>
        <v>8.3962238413371448</v>
      </c>
      <c r="D13" s="104">
        <f>[1]MercLab!C213</f>
        <v>284036.6247862759</v>
      </c>
      <c r="E13" s="109">
        <f>IF(ISNUMBER(D13/D$8*100),D13/D$8*100,0)</f>
        <v>9.2562892030676238</v>
      </c>
      <c r="F13" s="104">
        <f t="shared" si="0"/>
        <v>195059.06471735699</v>
      </c>
      <c r="G13" s="109">
        <f>IF(ISNUMBER(F13/F$8*100),F13/F$8*100,0)</f>
        <v>10.806621759620558</v>
      </c>
      <c r="H13" s="104">
        <f>[1]MercLab!D213</f>
        <v>14901.631619222067</v>
      </c>
      <c r="I13" s="109">
        <f>IF(ISNUMBER(H13/H$8*100),H13/H$8*100,0)</f>
        <v>6.5389287819752537</v>
      </c>
      <c r="J13" s="104">
        <f>[1]MercLab!E213</f>
        <v>171265.85180047757</v>
      </c>
      <c r="K13" s="109">
        <f>IF(ISNUMBER(J13/J$8*100),J13/J$8*100,0)</f>
        <v>11.557705138546773</v>
      </c>
      <c r="L13" s="104">
        <f>[1]MercLab!F213</f>
        <v>8891.581297657367</v>
      </c>
      <c r="M13" s="109">
        <f>IF(ISNUMBER(L13/L$8*100),L13/L$8*100,0)</f>
        <v>9.332832033041095</v>
      </c>
      <c r="N13" s="104">
        <f>[1]MercLab!G213</f>
        <v>88977.560068918028</v>
      </c>
      <c r="O13" s="109">
        <f>IF(ISNUMBER(N13/N$8*100),N13/N$8*100,0)</f>
        <v>7.0416809849788873</v>
      </c>
      <c r="P13" s="104">
        <f>'C03'!N13</f>
        <v>20047.222647958977</v>
      </c>
      <c r="Q13" s="109">
        <f t="shared" si="2"/>
        <v>4.8066753456016746</v>
      </c>
      <c r="R13" s="104">
        <f t="shared" si="1"/>
        <v>2696.2896990588051</v>
      </c>
      <c r="S13" s="109">
        <f t="shared" si="2"/>
        <v>1.6036292408610642</v>
      </c>
    </row>
    <row r="14" spans="1:19" x14ac:dyDescent="0.2">
      <c r="A14" s="56" t="s">
        <v>97</v>
      </c>
      <c r="B14" s="104">
        <f>'C03'!B14</f>
        <v>1164969.0969535108</v>
      </c>
      <c r="C14" s="109">
        <f>IF(ISNUMBER(B14/B$8*100),B14/B$8*100,0)</f>
        <v>31.883880741640553</v>
      </c>
      <c r="D14" s="104">
        <f>[1]MercLab!C214</f>
        <v>1020020.3559244034</v>
      </c>
      <c r="E14" s="109">
        <f>IF(ISNUMBER(D14/D$8*100),D14/D$8*100,0)</f>
        <v>33.240795670475983</v>
      </c>
      <c r="F14" s="104">
        <f t="shared" si="0"/>
        <v>630120.87818731833</v>
      </c>
      <c r="G14" s="109">
        <f>IF(ISNUMBER(F14/F$8*100),F14/F$8*100,0)</f>
        <v>34.909825920047908</v>
      </c>
      <c r="H14" s="104">
        <f>[1]MercLab!D214</f>
        <v>90687.730377364176</v>
      </c>
      <c r="I14" s="109">
        <f>IF(ISNUMBER(H14/H$8*100),H14/H$8*100,0)</f>
        <v>39.794341015089159</v>
      </c>
      <c r="J14" s="104">
        <f>[1]MercLab!E214</f>
        <v>501201.33790962416</v>
      </c>
      <c r="K14" s="109">
        <f>IF(ISNUMBER(J14/J$8*100),J14/J$8*100,0)</f>
        <v>33.823072245324433</v>
      </c>
      <c r="L14" s="104">
        <f>[1]MercLab!F214</f>
        <v>38231.809900330009</v>
      </c>
      <c r="M14" s="109">
        <f>IF(ISNUMBER(L14/L$8*100),L14/L$8*100,0)</f>
        <v>40.129089323284411</v>
      </c>
      <c r="N14" s="104">
        <f>[1]MercLab!G214</f>
        <v>389899.47773708322</v>
      </c>
      <c r="O14" s="109">
        <f>IF(ISNUMBER(N14/N$8*100),N14/N$8*100,0)</f>
        <v>30.856631001207941</v>
      </c>
      <c r="P14" s="104">
        <f>'C03'!N14</f>
        <v>102781.83454791232</v>
      </c>
      <c r="Q14" s="109">
        <f t="shared" si="2"/>
        <v>24.643758328661004</v>
      </c>
      <c r="R14" s="104">
        <f t="shared" si="1"/>
        <v>42166.906481195008</v>
      </c>
      <c r="S14" s="109">
        <f t="shared" si="2"/>
        <v>25.078938755543369</v>
      </c>
    </row>
    <row r="15" spans="1:19" x14ac:dyDescent="0.2">
      <c r="A15" s="53" t="s">
        <v>70</v>
      </c>
      <c r="B15" s="104">
        <f>'C03'!B15</f>
        <v>1670496.72982019</v>
      </c>
      <c r="C15" s="109">
        <f>IF(ISNUMBER(B15/B$8*100),B15/B$8*100,0)</f>
        <v>45.719597757718844</v>
      </c>
      <c r="D15" s="104">
        <f>[1]MercLab!C215</f>
        <v>1294749.5141185329</v>
      </c>
      <c r="E15" s="109">
        <f>IF(ISNUMBER(D15/D$8*100),D15/D$8*100,0)</f>
        <v>42.193769754975271</v>
      </c>
      <c r="F15" s="104">
        <f t="shared" si="0"/>
        <v>655920.21629270597</v>
      </c>
      <c r="G15" s="109">
        <f>IF(ISNUMBER(F15/F$8*100),F15/F$8*100,0)</f>
        <v>36.339155487261202</v>
      </c>
      <c r="H15" s="104">
        <f>[1]MercLab!D215</f>
        <v>53465.340335508154</v>
      </c>
      <c r="I15" s="109">
        <f>IF(ISNUMBER(H15/H$8*100),H15/H$8*100,0)</f>
        <v>23.460924393473078</v>
      </c>
      <c r="J15" s="104">
        <f>[1]MercLab!E215</f>
        <v>574344.81268931774</v>
      </c>
      <c r="K15" s="109">
        <f>IF(ISNUMBER(J15/J$8*100),J15/J$8*100,0)</f>
        <v>38.759086666326915</v>
      </c>
      <c r="L15" s="104">
        <f>[1]MercLab!F215</f>
        <v>28110.063267880116</v>
      </c>
      <c r="M15" s="109">
        <f>IF(ISNUMBER(L15/L$8*100),L15/L$8*100,0)</f>
        <v>29.505044168735534</v>
      </c>
      <c r="N15" s="104">
        <f>[1]MercLab!G215</f>
        <v>638829.29782584112</v>
      </c>
      <c r="O15" s="109">
        <f>IF(ISNUMBER(N15/N$8*100),N15/N$8*100,0)</f>
        <v>50.556928237449483</v>
      </c>
      <c r="P15" s="104">
        <f>'C03'!N15</f>
        <v>269997.15768798901</v>
      </c>
      <c r="Q15" s="109">
        <f t="shared" si="2"/>
        <v>64.736582419984913</v>
      </c>
      <c r="R15" s="104">
        <f t="shared" si="1"/>
        <v>105750.05801366805</v>
      </c>
      <c r="S15" s="109">
        <f t="shared" si="2"/>
        <v>62.89527616882885</v>
      </c>
    </row>
    <row r="16" spans="1:19" x14ac:dyDescent="0.2">
      <c r="A16" s="54"/>
      <c r="B16" s="105">
        <f>'C03'!B16</f>
        <v>0</v>
      </c>
      <c r="C16" s="109"/>
      <c r="D16" s="105"/>
      <c r="E16" s="109"/>
      <c r="F16" s="105">
        <f t="shared" si="0"/>
        <v>0</v>
      </c>
      <c r="G16" s="109"/>
      <c r="H16" s="105"/>
      <c r="I16" s="109"/>
      <c r="J16" s="105"/>
      <c r="K16" s="109"/>
      <c r="L16" s="105"/>
      <c r="M16" s="109"/>
      <c r="N16" s="105"/>
      <c r="O16" s="109"/>
      <c r="P16" s="105"/>
      <c r="Q16" s="109"/>
      <c r="R16" s="105"/>
      <c r="S16" s="109"/>
    </row>
    <row r="17" spans="1:19" x14ac:dyDescent="0.2">
      <c r="A17" s="52" t="s">
        <v>41</v>
      </c>
      <c r="B17" s="103"/>
      <c r="C17" s="67"/>
      <c r="D17" s="103"/>
      <c r="E17" s="108"/>
      <c r="F17" s="103"/>
      <c r="G17" s="108"/>
      <c r="H17" s="103"/>
      <c r="I17" s="108"/>
      <c r="J17" s="103"/>
      <c r="K17" s="108"/>
      <c r="L17" s="103"/>
      <c r="M17" s="108"/>
      <c r="N17" s="103"/>
      <c r="O17" s="108"/>
      <c r="P17" s="103"/>
      <c r="Q17" s="108"/>
      <c r="R17" s="103"/>
      <c r="S17" s="108"/>
    </row>
    <row r="18" spans="1:19" x14ac:dyDescent="0.2">
      <c r="A18" s="53" t="s">
        <v>44</v>
      </c>
      <c r="B18" s="104">
        <f>'C03'!B18</f>
        <v>316811.16060855385</v>
      </c>
      <c r="C18" s="109">
        <f>IF(ISNUMBER(B18/B$8*100),B18/B$8*100,0)</f>
        <v>8.6707615582930444</v>
      </c>
      <c r="D18" s="104">
        <f>[1]MercLab!C217</f>
        <v>265763.13250385056</v>
      </c>
      <c r="E18" s="109">
        <f>IF(ISNUMBER(D18/D$8*100),D18/D$8*100,0)</f>
        <v>8.6607859666683513</v>
      </c>
      <c r="F18" s="104">
        <f t="shared" si="0"/>
        <v>107842.18048968143</v>
      </c>
      <c r="G18" s="109">
        <f>IF(ISNUMBER(F18/F$8*100),F18/F$8*100,0)</f>
        <v>5.9746500680366337</v>
      </c>
      <c r="H18" s="104">
        <f>[1]MercLab!D217</f>
        <v>2371.1958319086539</v>
      </c>
      <c r="I18" s="109">
        <f>IF(ISNUMBER(H18/H$8*100),H18/H$8*100,0)</f>
        <v>1.0404955020473581</v>
      </c>
      <c r="J18" s="104">
        <f>[1]MercLab!E217</f>
        <v>99211.41098806505</v>
      </c>
      <c r="K18" s="109">
        <f>IF(ISNUMBER(J18/J$8*100),J18/J$8*100,0)</f>
        <v>6.6951830883080792</v>
      </c>
      <c r="L18" s="104">
        <f>[1]MercLab!F217</f>
        <v>6259.5736697077164</v>
      </c>
      <c r="M18" s="109">
        <f>IF(ISNUMBER(L18/L$8*100),L18/L$8*100,0)</f>
        <v>6.5702092464948123</v>
      </c>
      <c r="N18" s="104">
        <f>[1]MercLab!G217</f>
        <v>157920.9520141705</v>
      </c>
      <c r="O18" s="109">
        <f>IF(ISNUMBER(N18/N$8*100),N18/N$8*100,0)</f>
        <v>12.497858606896166</v>
      </c>
      <c r="P18" s="104">
        <f>'C03'!N18</f>
        <v>24147.55914262744</v>
      </c>
      <c r="Q18" s="109">
        <f t="shared" ref="Q18:S22" si="3">IF(ISNUMBER(P18/P$8*100),P18/P$8*100,0)</f>
        <v>5.7898033670585658</v>
      </c>
      <c r="R18" s="104">
        <f t="shared" si="1"/>
        <v>26900.468962075829</v>
      </c>
      <c r="S18" s="109">
        <f t="shared" si="3"/>
        <v>15.999163085301483</v>
      </c>
    </row>
    <row r="19" spans="1:19" x14ac:dyDescent="0.2">
      <c r="A19" s="53" t="s">
        <v>45</v>
      </c>
      <c r="B19" s="104">
        <f>'C03'!B19</f>
        <v>1909354.9695487232</v>
      </c>
      <c r="C19" s="109">
        <f>IF(ISNUMBER(B19/B$8*100),B19/B$8*100,0)</f>
        <v>52.25687642852521</v>
      </c>
      <c r="D19" s="104">
        <f>[1]MercLab!C218</f>
        <v>1560368.3554431235</v>
      </c>
      <c r="E19" s="109">
        <f>IF(ISNUMBER(D19/D$8*100),D19/D$8*100,0)</f>
        <v>50.849853508027032</v>
      </c>
      <c r="F19" s="104">
        <f t="shared" si="0"/>
        <v>787184.71794572321</v>
      </c>
      <c r="G19" s="109">
        <f>IF(ISNUMBER(F19/F$8*100),F19/F$8*100,0)</f>
        <v>43.611444123960581</v>
      </c>
      <c r="H19" s="104">
        <f>[1]MercLab!D218</f>
        <v>35982.114788397295</v>
      </c>
      <c r="I19" s="109">
        <f>IF(ISNUMBER(H19/H$8*100),H19/H$8*100,0)</f>
        <v>15.789176114291262</v>
      </c>
      <c r="J19" s="104">
        <f>[1]MercLab!E218</f>
        <v>694955.52731461194</v>
      </c>
      <c r="K19" s="109">
        <f>IF(ISNUMBER(J19/J$8*100),J19/J$8*100,0)</f>
        <v>46.898380410724563</v>
      </c>
      <c r="L19" s="104">
        <f>[1]MercLab!F218</f>
        <v>56247.075842713923</v>
      </c>
      <c r="M19" s="109">
        <f>IF(ISNUMBER(L19/L$8*100),L19/L$8*100,0)</f>
        <v>59.038375022008481</v>
      </c>
      <c r="N19" s="104">
        <f>[1]MercLab!G218</f>
        <v>773183.63749750867</v>
      </c>
      <c r="O19" s="109">
        <f>IF(ISNUMBER(N19/N$8*100),N19/N$8*100,0)</f>
        <v>61.189725969625833</v>
      </c>
      <c r="P19" s="104">
        <f>'C03'!N19</f>
        <v>254680.62427969283</v>
      </c>
      <c r="Q19" s="109">
        <f t="shared" si="3"/>
        <v>61.064173288476752</v>
      </c>
      <c r="R19" s="104">
        <f t="shared" si="1"/>
        <v>94305.98982590693</v>
      </c>
      <c r="S19" s="109">
        <f t="shared" si="3"/>
        <v>56.088870170724206</v>
      </c>
    </row>
    <row r="20" spans="1:19" x14ac:dyDescent="0.2">
      <c r="A20" s="53" t="s">
        <v>46</v>
      </c>
      <c r="B20" s="69">
        <f>'C03'!B20</f>
        <v>1006422.0730781831</v>
      </c>
      <c r="C20" s="109">
        <f>IF(ISNUMBER(B20/B$8*100),B20/B$8*100,0)</f>
        <v>27.54462881263877</v>
      </c>
      <c r="D20" s="69">
        <f>[1]MercLab!C219</f>
        <v>858387.45860464743</v>
      </c>
      <c r="E20" s="109">
        <f>IF(ISNUMBER(D20/D$8*100),D20/D$8*100,0)</f>
        <v>27.973443815949633</v>
      </c>
      <c r="F20" s="69">
        <f t="shared" si="0"/>
        <v>600432.51670889603</v>
      </c>
      <c r="G20" s="109">
        <f>IF(ISNUMBER(F20/F$8*100),F20/F$8*100,0)</f>
        <v>33.265037488271673</v>
      </c>
      <c r="H20" s="69">
        <f>[1]MercLab!D219</f>
        <v>76902.002996659241</v>
      </c>
      <c r="I20" s="109">
        <f>IF(ISNUMBER(H20/H$8*100),H20/H$8*100,0)</f>
        <v>33.745077964331912</v>
      </c>
      <c r="J20" s="69">
        <f>[1]MercLab!E219</f>
        <v>493079.74447380513</v>
      </c>
      <c r="K20" s="109">
        <f>IF(ISNUMBER(J20/J$8*100),J20/J$8*100,0)</f>
        <v>33.274994615139832</v>
      </c>
      <c r="L20" s="69">
        <f>[1]MercLab!F219</f>
        <v>30450.769238431742</v>
      </c>
      <c r="M20" s="109">
        <f>IF(ISNUMBER(L20/L$8*100),L20/L$8*100,0)</f>
        <v>31.961909256124464</v>
      </c>
      <c r="N20" s="69">
        <f>[1]MercLab!G219</f>
        <v>257954.94189572072</v>
      </c>
      <c r="O20" s="109">
        <f>IF(ISNUMBER(N20/N$8*100),N20/N$8*100,0)</f>
        <v>20.414545059692582</v>
      </c>
      <c r="P20" s="69">
        <f>'C03'!N20</f>
        <v>122228.82864288139</v>
      </c>
      <c r="Q20" s="109">
        <f t="shared" si="3"/>
        <v>29.3065182881742</v>
      </c>
      <c r="R20" s="69">
        <f t="shared" si="1"/>
        <v>25805.78583065432</v>
      </c>
      <c r="S20" s="109">
        <f t="shared" si="3"/>
        <v>15.348095850338686</v>
      </c>
    </row>
    <row r="21" spans="1:19" x14ac:dyDescent="0.2">
      <c r="A21" s="53" t="s">
        <v>47</v>
      </c>
      <c r="B21" s="69">
        <f>'C03'!B21</f>
        <v>402863.88493822992</v>
      </c>
      <c r="C21" s="109">
        <f>IF(ISNUMBER(B21/B$8*100),B21/B$8*100,0)</f>
        <v>11.025926864562239</v>
      </c>
      <c r="D21" s="69">
        <f>[1]MercLab!C220</f>
        <v>366646.44341245003</v>
      </c>
      <c r="E21" s="109">
        <f>IF(ISNUMBER(D21/D$8*100),D21/D$8*100,0)</f>
        <v>11.948408125379848</v>
      </c>
      <c r="F21" s="69">
        <f t="shared" si="0"/>
        <v>297395.95520198083</v>
      </c>
      <c r="G21" s="109">
        <f>IF(ISNUMBER(F21/F$8*100),F21/F$8*100,0)</f>
        <v>16.476268895094773</v>
      </c>
      <c r="H21" s="69">
        <f>[1]MercLab!D220</f>
        <v>110906.63106775128</v>
      </c>
      <c r="I21" s="109">
        <f>IF(ISNUMBER(H21/H$8*100),H21/H$8*100,0)</f>
        <v>48.666520588615178</v>
      </c>
      <c r="J21" s="69">
        <f>[1]MercLab!E220</f>
        <v>184717.82767719045</v>
      </c>
      <c r="K21" s="109">
        <f>IF(ISNUMBER(J21/J$8*100),J21/J$8*100,0)</f>
        <v>12.465498309686438</v>
      </c>
      <c r="L21" s="69">
        <f>[1]MercLab!F220</f>
        <v>1771.4964570391051</v>
      </c>
      <c r="M21" s="109">
        <f>IF(ISNUMBER(L21/L$8*100),L21/L$8*100,0)</f>
        <v>1.8594081668048494</v>
      </c>
      <c r="N21" s="69">
        <f>[1]MercLab!G220</f>
        <v>69250.488210467956</v>
      </c>
      <c r="O21" s="109">
        <f>IF(ISNUMBER(N21/N$8*100),N21/N$8*100,0)</f>
        <v>5.4804812095819759</v>
      </c>
      <c r="P21" s="69">
        <f>'C03'!N21</f>
        <v>15580.21949715042</v>
      </c>
      <c r="Q21" s="109">
        <f t="shared" si="3"/>
        <v>3.7356325238219448</v>
      </c>
      <c r="R21" s="69">
        <f t="shared" si="1"/>
        <v>20637.222028629505</v>
      </c>
      <c r="S21" s="109">
        <f t="shared" si="3"/>
        <v>12.274071553514689</v>
      </c>
    </row>
    <row r="22" spans="1:19" x14ac:dyDescent="0.2">
      <c r="A22" s="53" t="s">
        <v>63</v>
      </c>
      <c r="B22" s="104">
        <f>'C03'!B22</f>
        <v>18334.93478480251</v>
      </c>
      <c r="C22" s="109">
        <f>IF(ISNUMBER(B22/B$8*100),B22/B$8*100,0)</f>
        <v>0.50180633599049784</v>
      </c>
      <c r="D22" s="104">
        <f>[1]MercLab!C221</f>
        <v>17414.454021074394</v>
      </c>
      <c r="E22" s="109">
        <f>IF(ISNUMBER(D22/D$8*100),D22/D$8*100,0)</f>
        <v>0.56750858398588122</v>
      </c>
      <c r="F22" s="104">
        <f t="shared" si="0"/>
        <v>12140.391106323341</v>
      </c>
      <c r="G22" s="109">
        <f>IF(ISNUMBER(F22/F$8*100),F22/F$8*100,0)</f>
        <v>0.67259942464095823</v>
      </c>
      <c r="H22" s="104">
        <f>[1]MercLab!D221</f>
        <v>1729.0771642881155</v>
      </c>
      <c r="I22" s="109">
        <f>IF(ISNUMBER(H22/H$8*100),H22/H$8*100,0)</f>
        <v>0.75872983071433309</v>
      </c>
      <c r="J22" s="104">
        <f>[1]MercLab!E221</f>
        <v>9868.1695416711882</v>
      </c>
      <c r="K22" s="109">
        <f>IF(ISNUMBER(J22/J$8*100),J22/J$8*100,0)</f>
        <v>0.66594357614671795</v>
      </c>
      <c r="L22" s="104">
        <f>[1]MercLab!F221</f>
        <v>543.14440036403732</v>
      </c>
      <c r="M22" s="109">
        <f>IF(ISNUMBER(L22/L$8*100),L22/L$8*100,0)</f>
        <v>0.57009830856744415</v>
      </c>
      <c r="N22" s="104">
        <f>[1]MercLab!G221</f>
        <v>5274.0629147510544</v>
      </c>
      <c r="O22" s="109">
        <f>IF(ISNUMBER(N22/N$8*100),N22/N$8*100,0)</f>
        <v>0.41738915420493877</v>
      </c>
      <c r="P22" s="104">
        <f>'C03'!N22</f>
        <v>433.2216419300849</v>
      </c>
      <c r="Q22" s="109">
        <f t="shared" si="3"/>
        <v>0.10387253247064734</v>
      </c>
      <c r="R22" s="104">
        <f t="shared" si="1"/>
        <v>487.25912179802981</v>
      </c>
      <c r="S22" s="109">
        <f t="shared" si="3"/>
        <v>0.2897993401318712</v>
      </c>
    </row>
    <row r="23" spans="1:19" x14ac:dyDescent="0.2">
      <c r="B23" s="105"/>
      <c r="C23" s="106"/>
      <c r="D23" s="105"/>
      <c r="E23" s="106"/>
      <c r="F23" s="105">
        <f t="shared" si="0"/>
        <v>0</v>
      </c>
      <c r="G23" s="106"/>
      <c r="H23" s="105"/>
      <c r="I23" s="106"/>
      <c r="J23" s="105"/>
      <c r="K23" s="106"/>
      <c r="L23" s="105"/>
      <c r="M23" s="106"/>
      <c r="N23" s="105"/>
      <c r="O23" s="106"/>
      <c r="P23" s="105">
        <f>'C03'!N23</f>
        <v>0</v>
      </c>
      <c r="Q23" s="106"/>
      <c r="R23" s="105">
        <f t="shared" si="1"/>
        <v>0</v>
      </c>
      <c r="S23" s="106"/>
    </row>
    <row r="24" spans="1:19" ht="11.25" customHeight="1" x14ac:dyDescent="0.2">
      <c r="A24" s="52" t="s">
        <v>19</v>
      </c>
      <c r="B24" s="103"/>
      <c r="C24" s="67"/>
      <c r="D24" s="103"/>
      <c r="E24" s="108"/>
      <c r="F24" s="103"/>
      <c r="G24" s="108"/>
      <c r="H24" s="103"/>
      <c r="I24" s="108"/>
      <c r="J24" s="103"/>
      <c r="K24" s="108"/>
      <c r="L24" s="103"/>
      <c r="M24" s="108"/>
      <c r="N24" s="103"/>
      <c r="O24" s="108"/>
      <c r="P24" s="103"/>
      <c r="Q24" s="108"/>
      <c r="R24" s="103"/>
      <c r="S24" s="108"/>
    </row>
    <row r="25" spans="1:19" x14ac:dyDescent="0.2">
      <c r="A25" s="53" t="s">
        <v>48</v>
      </c>
      <c r="B25" s="104">
        <f>'C03'!B25</f>
        <v>21574.07497623167</v>
      </c>
      <c r="C25" s="109">
        <f t="shared" ref="C25:C33" si="4">IF(ISNUMBER(B25/B$8*100),B25/B$8*100,0)</f>
        <v>0.59045792326354929</v>
      </c>
      <c r="D25" s="104">
        <f>[1]MercLab!C223</f>
        <v>1902.6587271344392</v>
      </c>
      <c r="E25" s="109">
        <f t="shared" ref="E25:E33" si="5">IF(ISNUMBER(D25/D$8*100),D25/D$8*100,0)</f>
        <v>6.2004537078092531E-2</v>
      </c>
      <c r="F25" s="104">
        <f t="shared" si="0"/>
        <v>1260.5400595139008</v>
      </c>
      <c r="G25" s="109">
        <f t="shared" ref="G25:G33" si="6">IF(ISNUMBER(F25/F$8*100),F25/F$8*100,0)</f>
        <v>6.9836178368613749E-2</v>
      </c>
      <c r="H25" s="104">
        <f>[1]MercLab!D223</f>
        <v>0</v>
      </c>
      <c r="I25" s="109">
        <f t="shared" ref="I25:I33" si="7">IF(ISNUMBER(H25/H$8*100),H25/H$8*100,0)</f>
        <v>0</v>
      </c>
      <c r="J25" s="104">
        <f>[1]MercLab!E223</f>
        <v>899.52202457216345</v>
      </c>
      <c r="K25" s="109">
        <f t="shared" ref="K25:K33" si="8">IF(ISNUMBER(J25/J$8*100),J25/J$8*100,0)</f>
        <v>6.0703346384224734E-2</v>
      </c>
      <c r="L25" s="104">
        <f>[1]MercLab!F223</f>
        <v>361.01803494173743</v>
      </c>
      <c r="M25" s="109">
        <f t="shared" ref="M25:M33" si="9">IF(ISNUMBER(L25/L$8*100),L25/L$8*100,0)</f>
        <v>0.37893379908672703</v>
      </c>
      <c r="N25" s="104">
        <f>[1]MercLab!G223</f>
        <v>642.11866762053853</v>
      </c>
      <c r="O25" s="109">
        <f t="shared" ref="O25:O33" si="10">IF(ISNUMBER(N25/N$8*100),N25/N$8*100,0)</f>
        <v>5.0817248847701599E-2</v>
      </c>
      <c r="P25" s="104">
        <f>'C03'!N25</f>
        <v>19390.315616418429</v>
      </c>
      <c r="Q25" s="109">
        <f t="shared" ref="Q25:S33" si="11">IF(ISNUMBER(P25/P$8*100),P25/P$8*100,0)</f>
        <v>4.6491702942383721</v>
      </c>
      <c r="R25" s="104">
        <f t="shared" si="1"/>
        <v>281.10063267880105</v>
      </c>
      <c r="S25" s="109">
        <f t="shared" si="11"/>
        <v>0.16718574207572165</v>
      </c>
    </row>
    <row r="26" spans="1:19" x14ac:dyDescent="0.2">
      <c r="A26" s="53" t="s">
        <v>49</v>
      </c>
      <c r="B26" s="104">
        <f>'C03'!B26</f>
        <v>107714.96394025726</v>
      </c>
      <c r="C26" s="109">
        <f t="shared" si="4"/>
        <v>2.9480361954170595</v>
      </c>
      <c r="D26" s="104">
        <f>[1]MercLab!C224</f>
        <v>33573.947147622799</v>
      </c>
      <c r="E26" s="109">
        <f t="shared" si="5"/>
        <v>1.0941200442750783</v>
      </c>
      <c r="F26" s="104">
        <f t="shared" si="0"/>
        <v>30158.945386490661</v>
      </c>
      <c r="G26" s="109">
        <f t="shared" si="6"/>
        <v>1.6708596236381779</v>
      </c>
      <c r="H26" s="104">
        <f>[1]MercLab!D224</f>
        <v>0</v>
      </c>
      <c r="I26" s="109">
        <f t="shared" si="7"/>
        <v>0</v>
      </c>
      <c r="J26" s="104">
        <f>[1]MercLab!E224</f>
        <v>27085.560444047664</v>
      </c>
      <c r="K26" s="109">
        <f t="shared" si="8"/>
        <v>1.8278420235767978</v>
      </c>
      <c r="L26" s="104">
        <f>[1]MercLab!F224</f>
        <v>3073.3849424429982</v>
      </c>
      <c r="M26" s="109">
        <f t="shared" si="9"/>
        <v>3.225903748780353</v>
      </c>
      <c r="N26" s="104">
        <f>[1]MercLab!G224</f>
        <v>3415.0017611321164</v>
      </c>
      <c r="O26" s="109">
        <f t="shared" si="10"/>
        <v>0.2702631196720548</v>
      </c>
      <c r="P26" s="104">
        <f>'C03'!N26</f>
        <v>72981.068348328117</v>
      </c>
      <c r="Q26" s="109">
        <f t="shared" si="11"/>
        <v>17.498498823790655</v>
      </c>
      <c r="R26" s="104">
        <f t="shared" si="1"/>
        <v>1159.9484443063557</v>
      </c>
      <c r="S26" s="109">
        <f t="shared" si="11"/>
        <v>0.6898840446671175</v>
      </c>
    </row>
    <row r="27" spans="1:19" x14ac:dyDescent="0.2">
      <c r="A27" s="53" t="s">
        <v>50</v>
      </c>
      <c r="B27" s="104">
        <f>'C03'!B27</f>
        <v>309009.76703292917</v>
      </c>
      <c r="C27" s="109">
        <f t="shared" si="4"/>
        <v>8.4572462787596301</v>
      </c>
      <c r="D27" s="104">
        <f>[1]MercLab!C225</f>
        <v>178358.44946719657</v>
      </c>
      <c r="E27" s="109">
        <f t="shared" si="5"/>
        <v>5.8124102528022439</v>
      </c>
      <c r="F27" s="104">
        <f t="shared" si="0"/>
        <v>152132.96791334302</v>
      </c>
      <c r="G27" s="109">
        <f t="shared" si="6"/>
        <v>8.4284390668551001</v>
      </c>
      <c r="H27" s="104">
        <f>[1]MercLab!D225</f>
        <v>1386.7811463701917</v>
      </c>
      <c r="I27" s="109">
        <f t="shared" si="7"/>
        <v>0.60852820577066968</v>
      </c>
      <c r="J27" s="104">
        <f>[1]MercLab!E225</f>
        <v>139291.30938649946</v>
      </c>
      <c r="K27" s="109">
        <f t="shared" si="8"/>
        <v>9.3999350444170915</v>
      </c>
      <c r="L27" s="104">
        <f>[1]MercLab!F225</f>
        <v>11454.877380473352</v>
      </c>
      <c r="M27" s="109">
        <f t="shared" si="9"/>
        <v>12.023333417555978</v>
      </c>
      <c r="N27" s="104">
        <f>[1]MercLab!G225</f>
        <v>26225.481553853919</v>
      </c>
      <c r="O27" s="109">
        <f t="shared" si="10"/>
        <v>2.0754836909064425</v>
      </c>
      <c r="P27" s="104">
        <f>'C03'!N27</f>
        <v>123209.41885192681</v>
      </c>
      <c r="Q27" s="109">
        <f t="shared" si="11"/>
        <v>29.541632092451565</v>
      </c>
      <c r="R27" s="104">
        <f t="shared" si="1"/>
        <v>7441.898713805771</v>
      </c>
      <c r="S27" s="109">
        <f t="shared" si="11"/>
        <v>4.4260994614751894</v>
      </c>
    </row>
    <row r="28" spans="1:19" x14ac:dyDescent="0.2">
      <c r="A28" s="53" t="s">
        <v>51</v>
      </c>
      <c r="B28" s="104">
        <f>'C03'!B28</f>
        <v>582715.37781011092</v>
      </c>
      <c r="C28" s="109">
        <f t="shared" si="4"/>
        <v>15.948257907444749</v>
      </c>
      <c r="D28" s="104">
        <f>[1]MercLab!C226</f>
        <v>484491.76540701132</v>
      </c>
      <c r="E28" s="109">
        <f t="shared" si="5"/>
        <v>15.78879449256425</v>
      </c>
      <c r="F28" s="104">
        <f t="shared" si="0"/>
        <v>391124.84143319447</v>
      </c>
      <c r="G28" s="109">
        <f t="shared" si="6"/>
        <v>21.669017168131592</v>
      </c>
      <c r="H28" s="104">
        <f>[1]MercLab!D226</f>
        <v>25578.241208090523</v>
      </c>
      <c r="I28" s="109">
        <f t="shared" si="7"/>
        <v>11.223891577895552</v>
      </c>
      <c r="J28" s="104">
        <f>[1]MercLab!E226</f>
        <v>343355.96488250798</v>
      </c>
      <c r="K28" s="109">
        <f t="shared" si="8"/>
        <v>23.171034727321992</v>
      </c>
      <c r="L28" s="104">
        <f>[1]MercLab!F226</f>
        <v>22190.635342596001</v>
      </c>
      <c r="M28" s="109">
        <f t="shared" si="9"/>
        <v>23.291860629276158</v>
      </c>
      <c r="N28" s="104">
        <f>[1]MercLab!G226</f>
        <v>93366.923973821933</v>
      </c>
      <c r="O28" s="109">
        <f t="shared" si="10"/>
        <v>7.3890550905553285</v>
      </c>
      <c r="P28" s="104">
        <f>'C03'!N28</f>
        <v>81360.276347358551</v>
      </c>
      <c r="Q28" s="109">
        <f t="shared" si="11"/>
        <v>19.507561785372936</v>
      </c>
      <c r="R28" s="104">
        <f t="shared" si="1"/>
        <v>16863.336055741063</v>
      </c>
      <c r="S28" s="109">
        <f t="shared" si="11"/>
        <v>10.029537555587147</v>
      </c>
    </row>
    <row r="29" spans="1:19" x14ac:dyDescent="0.2">
      <c r="A29" s="53" t="s">
        <v>52</v>
      </c>
      <c r="B29" s="105">
        <f>'C03'!B29</f>
        <v>443449.98164598888</v>
      </c>
      <c r="C29" s="109">
        <f t="shared" si="4"/>
        <v>12.136722224355818</v>
      </c>
      <c r="D29" s="105">
        <f>[1]MercLab!C227</f>
        <v>392914.27770462132</v>
      </c>
      <c r="E29" s="109">
        <f t="shared" si="5"/>
        <v>12.804433897160328</v>
      </c>
      <c r="F29" s="105">
        <f t="shared" si="0"/>
        <v>278651.24425256386</v>
      </c>
      <c r="G29" s="109">
        <f t="shared" si="6"/>
        <v>15.437778315242515</v>
      </c>
      <c r="H29" s="105">
        <f>[1]MercLab!D227</f>
        <v>25896.821596004746</v>
      </c>
      <c r="I29" s="109">
        <f t="shared" si="7"/>
        <v>11.36368663666066</v>
      </c>
      <c r="J29" s="105">
        <f>[1]MercLab!E227</f>
        <v>239132.05243332364</v>
      </c>
      <c r="K29" s="109">
        <f t="shared" si="8"/>
        <v>16.1375879788323</v>
      </c>
      <c r="L29" s="105">
        <f>[1]MercLab!F227</f>
        <v>13622.370223235463</v>
      </c>
      <c r="M29" s="109">
        <f t="shared" si="9"/>
        <v>14.29838955854264</v>
      </c>
      <c r="N29" s="105">
        <f>[1]MercLab!G227</f>
        <v>114263.03345206444</v>
      </c>
      <c r="O29" s="109">
        <f t="shared" si="10"/>
        <v>9.0427724622050611</v>
      </c>
      <c r="P29" s="105">
        <f>'C03'!N29</f>
        <v>33691.408019436662</v>
      </c>
      <c r="Q29" s="109">
        <f t="shared" si="11"/>
        <v>8.0781095281605175</v>
      </c>
      <c r="R29" s="105">
        <f t="shared" si="1"/>
        <v>16844.295921930927</v>
      </c>
      <c r="S29" s="109">
        <f t="shared" si="11"/>
        <v>10.018213358733039</v>
      </c>
    </row>
    <row r="30" spans="1:19" x14ac:dyDescent="0.2">
      <c r="A30" s="53" t="s">
        <v>64</v>
      </c>
      <c r="B30" s="69">
        <f>'C03'!B30</f>
        <v>491837.81297595322</v>
      </c>
      <c r="C30" s="109">
        <f t="shared" si="4"/>
        <v>13.461042197740285</v>
      </c>
      <c r="D30" s="69">
        <f>[1]MercLab!C228</f>
        <v>453609.32207395736</v>
      </c>
      <c r="E30" s="109">
        <f t="shared" si="5"/>
        <v>14.782386157008268</v>
      </c>
      <c r="F30" s="69">
        <f t="shared" si="0"/>
        <v>295199.13386873988</v>
      </c>
      <c r="G30" s="109">
        <f t="shared" si="6"/>
        <v>16.35456105620915</v>
      </c>
      <c r="H30" s="69">
        <f>[1]MercLab!D228</f>
        <v>37385.167014958148</v>
      </c>
      <c r="I30" s="109">
        <f t="shared" si="7"/>
        <v>16.404844171407827</v>
      </c>
      <c r="J30" s="69">
        <f>[1]MercLab!E228</f>
        <v>246518.44759371749</v>
      </c>
      <c r="K30" s="109">
        <f t="shared" si="8"/>
        <v>16.636051486899721</v>
      </c>
      <c r="L30" s="69">
        <f>[1]MercLab!F228</f>
        <v>11295.519260064249</v>
      </c>
      <c r="M30" s="109">
        <f t="shared" si="9"/>
        <v>11.856067042645687</v>
      </c>
      <c r="N30" s="69">
        <f>[1]MercLab!G228</f>
        <v>158410.188205226</v>
      </c>
      <c r="O30" s="109">
        <f t="shared" si="10"/>
        <v>12.536576741907405</v>
      </c>
      <c r="P30" s="69">
        <f>'C03'!N30</f>
        <v>17704.617450141173</v>
      </c>
      <c r="Q30" s="109">
        <f t="shared" si="11"/>
        <v>4.244994416199936</v>
      </c>
      <c r="R30" s="69">
        <f t="shared" si="1"/>
        <v>20523.873451854684</v>
      </c>
      <c r="S30" s="109">
        <f t="shared" si="11"/>
        <v>12.206657027475615</v>
      </c>
    </row>
    <row r="31" spans="1:19" x14ac:dyDescent="0.2">
      <c r="A31" s="53" t="s">
        <v>65</v>
      </c>
      <c r="B31" s="104">
        <f>'C03'!B31</f>
        <v>626763.97577036067</v>
      </c>
      <c r="C31" s="109">
        <f t="shared" si="4"/>
        <v>17.153817993007362</v>
      </c>
      <c r="D31" s="104">
        <f>[1]MercLab!C229</f>
        <v>572110.17249587574</v>
      </c>
      <c r="E31" s="109">
        <f t="shared" si="5"/>
        <v>18.644135123853946</v>
      </c>
      <c r="F31" s="104">
        <f t="shared" si="0"/>
        <v>310146.00673686847</v>
      </c>
      <c r="G31" s="109">
        <f t="shared" si="6"/>
        <v>17.182644600078557</v>
      </c>
      <c r="H31" s="104">
        <f>[1]MercLab!D229</f>
        <v>51557.089136008733</v>
      </c>
      <c r="I31" s="109">
        <f t="shared" si="7"/>
        <v>22.62357187997047</v>
      </c>
      <c r="J31" s="104">
        <f>[1]MercLab!E229</f>
        <v>244350.01984020849</v>
      </c>
      <c r="K31" s="109">
        <f t="shared" si="8"/>
        <v>16.489717303372604</v>
      </c>
      <c r="L31" s="104">
        <f>[1]MercLab!F229</f>
        <v>14238.897760651234</v>
      </c>
      <c r="M31" s="109">
        <f t="shared" si="9"/>
        <v>14.945512691967942</v>
      </c>
      <c r="N31" s="104">
        <f>[1]MercLab!G229</f>
        <v>261964.16575900977</v>
      </c>
      <c r="O31" s="109">
        <f t="shared" si="10"/>
        <v>20.731834895700434</v>
      </c>
      <c r="P31" s="104">
        <f>'C03'!N31</f>
        <v>20587.279173423209</v>
      </c>
      <c r="Q31" s="109">
        <f t="shared" si="11"/>
        <v>4.9361634264079459</v>
      </c>
      <c r="R31" s="104">
        <f t="shared" si="1"/>
        <v>34066.524101061746</v>
      </c>
      <c r="S31" s="109">
        <f t="shared" si="11"/>
        <v>20.261203461197262</v>
      </c>
    </row>
    <row r="32" spans="1:19" x14ac:dyDescent="0.2">
      <c r="A32" s="53" t="s">
        <v>66</v>
      </c>
      <c r="B32" s="104">
        <f>'C03'!B32</f>
        <v>709345.68782898784</v>
      </c>
      <c r="C32" s="109">
        <f t="shared" si="4"/>
        <v>19.413985636598376</v>
      </c>
      <c r="D32" s="104">
        <f>[1]MercLab!C230</f>
        <v>649735.64544632984</v>
      </c>
      <c r="E32" s="109">
        <f t="shared" si="5"/>
        <v>21.173822369979199</v>
      </c>
      <c r="F32" s="104">
        <f t="shared" si="0"/>
        <v>277396.05990027438</v>
      </c>
      <c r="G32" s="109">
        <f t="shared" si="6"/>
        <v>15.368238852652341</v>
      </c>
      <c r="H32" s="104">
        <f>[1]MercLab!D230</f>
        <v>71013.784656427742</v>
      </c>
      <c r="I32" s="109">
        <f t="shared" si="7"/>
        <v>31.161291076872654</v>
      </c>
      <c r="J32" s="104">
        <f>[1]MercLab!E230</f>
        <v>191259.87129729963</v>
      </c>
      <c r="K32" s="109">
        <f t="shared" si="8"/>
        <v>12.906981596458742</v>
      </c>
      <c r="L32" s="104">
        <f>[1]MercLab!F230</f>
        <v>15122.40394654704</v>
      </c>
      <c r="M32" s="109">
        <f t="shared" si="9"/>
        <v>15.872863469865095</v>
      </c>
      <c r="N32" s="104">
        <f>[1]MercLab!G230</f>
        <v>372339.58554604207</v>
      </c>
      <c r="O32" s="109">
        <f t="shared" si="10"/>
        <v>29.466941748724967</v>
      </c>
      <c r="P32" s="104">
        <f>'C03'!N32</f>
        <v>23204.597678343944</v>
      </c>
      <c r="Q32" s="109">
        <f t="shared" si="11"/>
        <v>5.5637117182642433</v>
      </c>
      <c r="R32" s="104">
        <f t="shared" si="1"/>
        <v>36405.444704313995</v>
      </c>
      <c r="S32" s="109">
        <f t="shared" si="11"/>
        <v>21.652285982017258</v>
      </c>
    </row>
    <row r="33" spans="1:19" x14ac:dyDescent="0.2">
      <c r="A33" s="53" t="s">
        <v>98</v>
      </c>
      <c r="B33" s="104">
        <f>'C03'!B33</f>
        <v>350756.57947844896</v>
      </c>
      <c r="C33" s="109">
        <f t="shared" si="4"/>
        <v>9.5998091096856975</v>
      </c>
      <c r="D33" s="104">
        <f>[1]MercLab!C231</f>
        <v>301602.50488275534</v>
      </c>
      <c r="E33" s="109">
        <f t="shared" si="5"/>
        <v>9.8287325152699427</v>
      </c>
      <c r="F33" s="104">
        <f t="shared" si="0"/>
        <v>68926.021901607892</v>
      </c>
      <c r="G33" s="109">
        <f t="shared" si="6"/>
        <v>3.8186251388281125</v>
      </c>
      <c r="H33" s="104">
        <f>[1]MercLab!D231</f>
        <v>15073.137091144437</v>
      </c>
      <c r="I33" s="109">
        <f t="shared" si="7"/>
        <v>6.6141864514221913</v>
      </c>
      <c r="J33" s="104">
        <f>[1]MercLab!E231</f>
        <v>49939.932093159186</v>
      </c>
      <c r="K33" s="109">
        <f t="shared" si="8"/>
        <v>3.370146492741604</v>
      </c>
      <c r="L33" s="104">
        <f>[1]MercLab!F231</f>
        <v>3912.9527173042693</v>
      </c>
      <c r="M33" s="109">
        <f t="shared" si="9"/>
        <v>4.1071356422792871</v>
      </c>
      <c r="N33" s="104">
        <f>[1]MercLab!G231</f>
        <v>232676.48298114972</v>
      </c>
      <c r="O33" s="109">
        <f t="shared" si="10"/>
        <v>18.414008707263591</v>
      </c>
      <c r="P33" s="104">
        <f>'C03'!N33</f>
        <v>14884.871484900221</v>
      </c>
      <c r="Q33" s="109">
        <f t="shared" si="11"/>
        <v>3.5689105690759364</v>
      </c>
      <c r="R33" s="104">
        <f t="shared" si="1"/>
        <v>34269.203110793373</v>
      </c>
      <c r="S33" s="109">
        <f t="shared" si="11"/>
        <v>20.381747624766874</v>
      </c>
    </row>
    <row r="34" spans="1:19" x14ac:dyDescent="0.2">
      <c r="A34" s="54"/>
      <c r="B34" s="105"/>
      <c r="C34" s="109"/>
      <c r="D34" s="105"/>
      <c r="E34" s="109"/>
      <c r="F34" s="105"/>
      <c r="G34" s="109"/>
      <c r="H34" s="105"/>
      <c r="I34" s="109"/>
      <c r="J34" s="105"/>
      <c r="K34" s="109"/>
      <c r="L34" s="105"/>
      <c r="M34" s="109"/>
      <c r="N34" s="105"/>
      <c r="O34" s="109"/>
      <c r="P34" s="105"/>
      <c r="Q34" s="109"/>
      <c r="R34" s="105"/>
      <c r="S34" s="109"/>
    </row>
    <row r="35" spans="1:19" x14ac:dyDescent="0.2">
      <c r="A35" s="52" t="s">
        <v>15</v>
      </c>
      <c r="B35" s="103"/>
      <c r="C35" s="67"/>
      <c r="D35" s="103"/>
      <c r="E35" s="108"/>
      <c r="F35" s="103"/>
      <c r="G35" s="108"/>
      <c r="H35" s="103"/>
      <c r="I35" s="108"/>
      <c r="J35" s="103"/>
      <c r="K35" s="108"/>
      <c r="L35" s="103"/>
      <c r="M35" s="108"/>
      <c r="N35" s="103"/>
      <c r="O35" s="108"/>
      <c r="P35" s="103"/>
      <c r="Q35" s="108"/>
      <c r="R35" s="103"/>
      <c r="S35" s="108"/>
    </row>
    <row r="36" spans="1:19" x14ac:dyDescent="0.2">
      <c r="A36" s="53" t="s">
        <v>3</v>
      </c>
      <c r="B36" s="104">
        <f>'C03'!B36</f>
        <v>2246940.5478480123</v>
      </c>
      <c r="C36" s="109">
        <f t="shared" ref="C36:C47" si="12">IF(ISNUMBER(B36/B$8*100),B36/B$8*100,0)</f>
        <v>61.496210198613902</v>
      </c>
      <c r="D36" s="104">
        <f>[1]MercLab!C233</f>
        <v>1882177.2428786808</v>
      </c>
      <c r="E36" s="109">
        <f t="shared" ref="E36:E47" si="13">IF(ISNUMBER(D36/D$8*100),D36/D$8*100,0)</f>
        <v>61.337078993340157</v>
      </c>
      <c r="F36" s="104">
        <f t="shared" si="0"/>
        <v>1183320.6315936749</v>
      </c>
      <c r="G36" s="109">
        <f t="shared" ref="G36:G47" si="14">IF(ISNUMBER(F36/F$8*100),F36/F$8*100,0)</f>
        <v>65.558083673361637</v>
      </c>
      <c r="H36" s="104">
        <f>[1]MercLab!D233</f>
        <v>108473.65808116291</v>
      </c>
      <c r="I36" s="109">
        <f t="shared" ref="I36:I47" si="15">IF(ISNUMBER(H36/H$8*100),H36/H$8*100,0)</f>
        <v>47.59891688626292</v>
      </c>
      <c r="J36" s="104">
        <f>[1]MercLab!E233</f>
        <v>1068805.3572113148</v>
      </c>
      <c r="K36" s="109">
        <f t="shared" ref="K36:K47" si="16">IF(ISNUMBER(J36/J$8*100),J36/J$8*100,0)</f>
        <v>72.127263195108739</v>
      </c>
      <c r="L36" s="104">
        <f>[1]MercLab!F233</f>
        <v>6041.6163011970966</v>
      </c>
      <c r="M36" s="109">
        <f t="shared" ref="M36:M47" si="17">IF(ISNUMBER(L36/L$8*100),L36/L$8*100,0)</f>
        <v>6.3414355961645628</v>
      </c>
      <c r="N36" s="104">
        <f>[1]MercLab!G233</f>
        <v>698856.61128524749</v>
      </c>
      <c r="O36" s="109">
        <f t="shared" ref="O36:O47" si="18">IF(ISNUMBER(N36/N$8*100),N36/N$8*100,0)</f>
        <v>55.30748772052668</v>
      </c>
      <c r="P36" s="104">
        <f>'C03'!N36</f>
        <v>237059.6656503366</v>
      </c>
      <c r="Q36" s="109">
        <f t="shared" ref="Q36:S47" si="19">IF(ISNUMBER(P36/P$8*100),P36/P$8*100,0)</f>
        <v>56.839237550646914</v>
      </c>
      <c r="R36" s="104">
        <f t="shared" si="1"/>
        <v>127703.63931899471</v>
      </c>
      <c r="S36" s="109">
        <f t="shared" si="19"/>
        <v>75.952257744336777</v>
      </c>
    </row>
    <row r="37" spans="1:19" x14ac:dyDescent="0.2">
      <c r="A37" s="53" t="s">
        <v>4</v>
      </c>
      <c r="B37" s="104">
        <f>'C03'!B37</f>
        <v>1406846.4751102827</v>
      </c>
      <c r="C37" s="109">
        <f t="shared" si="12"/>
        <v>38.503789801390461</v>
      </c>
      <c r="D37" s="104">
        <f>[1]MercLab!C234</f>
        <v>1186402.6011063396</v>
      </c>
      <c r="E37" s="109">
        <f t="shared" si="13"/>
        <v>38.662921006666501</v>
      </c>
      <c r="F37" s="104">
        <f t="shared" si="0"/>
        <v>621675.12985897006</v>
      </c>
      <c r="G37" s="109">
        <f t="shared" si="14"/>
        <v>34.441916326645213</v>
      </c>
      <c r="H37" s="104">
        <f>[1]MercLab!D234</f>
        <v>119417.36376784171</v>
      </c>
      <c r="I37" s="109">
        <f t="shared" si="15"/>
        <v>52.401083113737144</v>
      </c>
      <c r="J37" s="104">
        <f>[1]MercLab!E234</f>
        <v>413027.32278406899</v>
      </c>
      <c r="K37" s="109">
        <f t="shared" si="16"/>
        <v>27.872736804899596</v>
      </c>
      <c r="L37" s="104">
        <f>[1]MercLab!F234</f>
        <v>89230.443307059366</v>
      </c>
      <c r="M37" s="109">
        <f t="shared" si="17"/>
        <v>93.658564403835413</v>
      </c>
      <c r="N37" s="104">
        <f>[1]MercLab!G234</f>
        <v>564727.47124735836</v>
      </c>
      <c r="O37" s="109">
        <f t="shared" si="18"/>
        <v>44.692512279473782</v>
      </c>
      <c r="P37" s="104">
        <f>'C03'!N37</f>
        <v>180010.78755394515</v>
      </c>
      <c r="Q37" s="109">
        <f t="shared" si="19"/>
        <v>43.160762449355097</v>
      </c>
      <c r="R37" s="104">
        <f t="shared" si="1"/>
        <v>40433.086449997965</v>
      </c>
      <c r="S37" s="109">
        <f t="shared" si="19"/>
        <v>24.04774225563137</v>
      </c>
    </row>
    <row r="38" spans="1:19" x14ac:dyDescent="0.2">
      <c r="A38" s="57"/>
      <c r="B38" s="105"/>
      <c r="C38" s="109"/>
      <c r="D38" s="105"/>
      <c r="E38" s="109"/>
      <c r="F38" s="105"/>
      <c r="G38" s="109"/>
      <c r="H38" s="105"/>
      <c r="I38" s="109"/>
      <c r="J38" s="105"/>
      <c r="K38" s="109"/>
      <c r="L38" s="105"/>
      <c r="M38" s="109"/>
      <c r="N38" s="105"/>
      <c r="O38" s="109"/>
      <c r="P38" s="105"/>
      <c r="Q38" s="109"/>
      <c r="R38" s="105"/>
      <c r="S38" s="109"/>
    </row>
    <row r="39" spans="1:19" x14ac:dyDescent="0.2">
      <c r="A39" s="52" t="s">
        <v>110</v>
      </c>
      <c r="B39" s="103">
        <f>'C03'!B39</f>
        <v>3066041.9623555201</v>
      </c>
      <c r="C39" s="108">
        <f t="shared" si="12"/>
        <v>83.91408538840416</v>
      </c>
      <c r="D39" s="103">
        <f>[1]MercLab!C235</f>
        <v>3066041.9623555201</v>
      </c>
      <c r="E39" s="108">
        <f t="shared" si="13"/>
        <v>99.917294587127301</v>
      </c>
      <c r="F39" s="103">
        <f t="shared" si="0"/>
        <v>1802457.8798232258</v>
      </c>
      <c r="G39" s="108">
        <f t="shared" si="14"/>
        <v>99.859396809483187</v>
      </c>
      <c r="H39" s="103">
        <f>[1]MercLab!D235</f>
        <v>227530.00381406271</v>
      </c>
      <c r="I39" s="108">
        <f t="shared" si="15"/>
        <v>99.841583037360309</v>
      </c>
      <c r="J39" s="103">
        <f>[1]MercLab!E235</f>
        <v>1479655.8164009065</v>
      </c>
      <c r="K39" s="108">
        <f t="shared" si="16"/>
        <v>99.853096532169829</v>
      </c>
      <c r="L39" s="103">
        <f>[1]MercLab!F235</f>
        <v>95272.059608256473</v>
      </c>
      <c r="M39" s="108">
        <f t="shared" si="17"/>
        <v>100</v>
      </c>
      <c r="N39" s="103">
        <f>[1]MercLab!G235</f>
        <v>1263584.0825326</v>
      </c>
      <c r="O39" s="108">
        <f t="shared" si="18"/>
        <v>100</v>
      </c>
      <c r="P39" s="103">
        <f>'C03'!N39</f>
        <v>0</v>
      </c>
      <c r="Q39" s="108">
        <f t="shared" si="19"/>
        <v>0</v>
      </c>
      <c r="R39" s="103">
        <f t="shared" si="1"/>
        <v>0</v>
      </c>
      <c r="S39" s="108">
        <f t="shared" si="19"/>
        <v>0</v>
      </c>
    </row>
    <row r="40" spans="1:19" x14ac:dyDescent="0.2">
      <c r="A40" s="58" t="s">
        <v>103</v>
      </c>
      <c r="B40" s="104">
        <f>'C03'!B40</f>
        <v>2376882.7170146154</v>
      </c>
      <c r="C40" s="109">
        <f t="shared" si="12"/>
        <v>65.052579750263391</v>
      </c>
      <c r="D40" s="104">
        <f>SUM(D41:D43)</f>
        <v>2376882.7170146154</v>
      </c>
      <c r="E40" s="109">
        <f t="shared" si="13"/>
        <v>77.458721554008108</v>
      </c>
      <c r="F40" s="104">
        <f t="shared" si="0"/>
        <v>1313934.7438266708</v>
      </c>
      <c r="G40" s="109">
        <f t="shared" si="14"/>
        <v>72.794339570599178</v>
      </c>
      <c r="H40" s="104">
        <f>SUM(H41:H43)</f>
        <v>100346.31246451358</v>
      </c>
      <c r="I40" s="109">
        <f t="shared" si="15"/>
        <v>44.032587001606771</v>
      </c>
      <c r="J40" s="104">
        <f>SUM(J41:J43)</f>
        <v>1121201.3550549222</v>
      </c>
      <c r="K40" s="109">
        <f t="shared" si="16"/>
        <v>75.663154834627363</v>
      </c>
      <c r="L40" s="104">
        <f>SUM(L41:L43)</f>
        <v>92387.076307235009</v>
      </c>
      <c r="M40" s="109">
        <f t="shared" si="17"/>
        <v>96.971847451515103</v>
      </c>
      <c r="N40" s="104">
        <f>SUM(N41:N43)</f>
        <v>1062947.9731879719</v>
      </c>
      <c r="O40" s="109">
        <f t="shared" si="18"/>
        <v>84.121665339239357</v>
      </c>
      <c r="P40" s="104">
        <f>'C03'!N40</f>
        <v>0</v>
      </c>
      <c r="Q40" s="109">
        <f t="shared" si="19"/>
        <v>0</v>
      </c>
      <c r="R40" s="104">
        <f t="shared" si="1"/>
        <v>0</v>
      </c>
      <c r="S40" s="109">
        <f t="shared" si="19"/>
        <v>0</v>
      </c>
    </row>
    <row r="41" spans="1:19" x14ac:dyDescent="0.2">
      <c r="A41" s="59" t="s">
        <v>113</v>
      </c>
      <c r="B41" s="104">
        <f>'C03'!B41</f>
        <v>976422.07918631635</v>
      </c>
      <c r="C41" s="109">
        <f t="shared" si="12"/>
        <v>26.723563060766391</v>
      </c>
      <c r="D41" s="104">
        <f>[1]MercLab!C236</f>
        <v>976422.07918631635</v>
      </c>
      <c r="E41" s="109">
        <f t="shared" si="13"/>
        <v>31.819999114585457</v>
      </c>
      <c r="F41" s="104">
        <f t="shared" si="0"/>
        <v>367518.73958259943</v>
      </c>
      <c r="G41" s="109">
        <f t="shared" si="14"/>
        <v>20.361196820032902</v>
      </c>
      <c r="H41" s="104">
        <f>[1]MercLab!D236</f>
        <v>46223.896139947807</v>
      </c>
      <c r="I41" s="109">
        <f t="shared" si="15"/>
        <v>20.2833335709797</v>
      </c>
      <c r="J41" s="104">
        <f>[1]MercLab!E236</f>
        <v>302901.45736963832</v>
      </c>
      <c r="K41" s="109">
        <f t="shared" si="16"/>
        <v>20.441002648869045</v>
      </c>
      <c r="L41" s="104">
        <f>[1]MercLab!F236</f>
        <v>18393.386073013291</v>
      </c>
      <c r="M41" s="109">
        <f t="shared" si="17"/>
        <v>19.306170296563298</v>
      </c>
      <c r="N41" s="104">
        <f>[1]MercLab!G236</f>
        <v>608903.3396036668</v>
      </c>
      <c r="O41" s="109">
        <f t="shared" si="18"/>
        <v>48.188588952722682</v>
      </c>
      <c r="P41" s="104">
        <f>'C03'!N41</f>
        <v>0</v>
      </c>
      <c r="Q41" s="109">
        <f t="shared" si="19"/>
        <v>0</v>
      </c>
      <c r="R41" s="104">
        <f t="shared" si="1"/>
        <v>0</v>
      </c>
      <c r="S41" s="109">
        <f t="shared" si="19"/>
        <v>0</v>
      </c>
    </row>
    <row r="42" spans="1:19" x14ac:dyDescent="0.2">
      <c r="A42" s="59" t="s">
        <v>114</v>
      </c>
      <c r="B42" s="104">
        <f>'C03'!B42</f>
        <v>1396927.8667953198</v>
      </c>
      <c r="C42" s="109">
        <f t="shared" si="12"/>
        <v>38.232328759664696</v>
      </c>
      <c r="D42" s="104">
        <f>[1]MercLab!C237</f>
        <v>1396927.8667953198</v>
      </c>
      <c r="E42" s="109">
        <f t="shared" si="13"/>
        <v>45.523595207524018</v>
      </c>
      <c r="F42" s="104">
        <f t="shared" si="0"/>
        <v>943803.71397482045</v>
      </c>
      <c r="G42" s="109">
        <f t="shared" si="14"/>
        <v>52.288417188044811</v>
      </c>
      <c r="H42" s="104">
        <f>[1]MercLab!D237</f>
        <v>53219.871237211439</v>
      </c>
      <c r="I42" s="109">
        <f t="shared" si="15"/>
        <v>23.353211024027857</v>
      </c>
      <c r="J42" s="104">
        <f>[1]MercLab!E237</f>
        <v>816590.1525033873</v>
      </c>
      <c r="K42" s="109">
        <f t="shared" si="16"/>
        <v>55.106771737953508</v>
      </c>
      <c r="L42" s="104">
        <f>[1]MercLab!F237</f>
        <v>73993.690234221722</v>
      </c>
      <c r="M42" s="109">
        <f t="shared" si="17"/>
        <v>77.665677154951823</v>
      </c>
      <c r="N42" s="104">
        <f>[1]MercLab!G237</f>
        <v>453124.15282057709</v>
      </c>
      <c r="O42" s="109">
        <f t="shared" si="18"/>
        <v>35.860229571140287</v>
      </c>
      <c r="P42" s="104">
        <f>'C03'!N42</f>
        <v>0</v>
      </c>
      <c r="Q42" s="109">
        <f t="shared" si="19"/>
        <v>0</v>
      </c>
      <c r="R42" s="104">
        <f t="shared" si="1"/>
        <v>0</v>
      </c>
      <c r="S42" s="109">
        <f t="shared" si="19"/>
        <v>0</v>
      </c>
    </row>
    <row r="43" spans="1:19" x14ac:dyDescent="0.2">
      <c r="A43" s="59" t="s">
        <v>115</v>
      </c>
      <c r="B43" s="104">
        <f>'C03'!B43</f>
        <v>3532.7710329790293</v>
      </c>
      <c r="C43" s="109">
        <f t="shared" si="12"/>
        <v>9.6687929832288619E-2</v>
      </c>
      <c r="D43" s="104">
        <f>[1]MercLab!C238</f>
        <v>3532.7710329790293</v>
      </c>
      <c r="E43" s="109">
        <f t="shared" si="13"/>
        <v>0.11512723189863036</v>
      </c>
      <c r="F43" s="104">
        <f t="shared" si="0"/>
        <v>2612.2902692509169</v>
      </c>
      <c r="G43" s="109">
        <f t="shared" si="14"/>
        <v>0.14472556252147359</v>
      </c>
      <c r="H43" s="104">
        <f>[1]MercLab!D238</f>
        <v>902.54508735434365</v>
      </c>
      <c r="I43" s="109">
        <f t="shared" si="15"/>
        <v>0.39604240659921652</v>
      </c>
      <c r="J43" s="104">
        <f>[1]MercLab!E238</f>
        <v>1709.7451818965731</v>
      </c>
      <c r="K43" s="109">
        <f t="shared" si="16"/>
        <v>0.11538044780481166</v>
      </c>
      <c r="L43" s="104">
        <f>[1]MercLab!F238</f>
        <v>0</v>
      </c>
      <c r="M43" s="109">
        <f t="shared" si="17"/>
        <v>0</v>
      </c>
      <c r="N43" s="104">
        <f>[1]MercLab!G238</f>
        <v>920.48076372811306</v>
      </c>
      <c r="O43" s="109">
        <f t="shared" si="18"/>
        <v>7.2846815376400961E-2</v>
      </c>
      <c r="P43" s="104">
        <f>'C03'!N43</f>
        <v>0</v>
      </c>
      <c r="Q43" s="109">
        <f t="shared" si="19"/>
        <v>0</v>
      </c>
      <c r="R43" s="104">
        <f t="shared" si="1"/>
        <v>0</v>
      </c>
      <c r="S43" s="109">
        <f t="shared" si="19"/>
        <v>0</v>
      </c>
    </row>
    <row r="44" spans="1:19" x14ac:dyDescent="0.2">
      <c r="A44" s="58" t="s">
        <v>104</v>
      </c>
      <c r="B44" s="69">
        <f>'C03'!B44</f>
        <v>539582.12741884193</v>
      </c>
      <c r="C44" s="109">
        <f t="shared" si="12"/>
        <v>14.767749844981163</v>
      </c>
      <c r="D44" s="69">
        <f>[1]MercLab!C239</f>
        <v>539582.12741884193</v>
      </c>
      <c r="E44" s="109">
        <f t="shared" si="13"/>
        <v>17.584099318013767</v>
      </c>
      <c r="F44" s="69">
        <f t="shared" si="0"/>
        <v>391421.75868971745</v>
      </c>
      <c r="G44" s="109">
        <f t="shared" si="14"/>
        <v>21.685466916261976</v>
      </c>
      <c r="H44" s="69">
        <f>[1]MercLab!D239</f>
        <v>85980.196686504147</v>
      </c>
      <c r="I44" s="109">
        <f t="shared" si="15"/>
        <v>37.728645906670565</v>
      </c>
      <c r="J44" s="69">
        <f>[1]MercLab!E239</f>
        <v>302556.57870219188</v>
      </c>
      <c r="K44" s="109">
        <f t="shared" si="16"/>
        <v>20.41772885607838</v>
      </c>
      <c r="L44" s="69">
        <f>[1]MercLab!F239</f>
        <v>2884.9833010214288</v>
      </c>
      <c r="M44" s="109">
        <f t="shared" si="17"/>
        <v>3.0281525484848553</v>
      </c>
      <c r="N44" s="69">
        <f>[1]MercLab!G239</f>
        <v>148160.36872912041</v>
      </c>
      <c r="O44" s="109">
        <f t="shared" si="18"/>
        <v>11.725406387848981</v>
      </c>
      <c r="P44" s="69">
        <f>'C03'!N44</f>
        <v>0</v>
      </c>
      <c r="Q44" s="109">
        <f t="shared" si="19"/>
        <v>0</v>
      </c>
      <c r="R44" s="69">
        <f t="shared" si="1"/>
        <v>0</v>
      </c>
      <c r="S44" s="109">
        <f t="shared" si="19"/>
        <v>0</v>
      </c>
    </row>
    <row r="45" spans="1:19" x14ac:dyDescent="0.2">
      <c r="A45" s="58" t="s">
        <v>105</v>
      </c>
      <c r="B45" s="69">
        <f>'C03'!B45</f>
        <v>90699.452352260778</v>
      </c>
      <c r="C45" s="109">
        <f t="shared" si="12"/>
        <v>2.4823409734163917</v>
      </c>
      <c r="D45" s="69">
        <f>[1]MercLab!C240</f>
        <v>90699.452352260778</v>
      </c>
      <c r="E45" s="109">
        <f t="shared" si="13"/>
        <v>2.9557468589274083</v>
      </c>
      <c r="F45" s="69">
        <f t="shared" si="0"/>
        <v>64583.750414722133</v>
      </c>
      <c r="G45" s="109">
        <f t="shared" si="14"/>
        <v>3.5780555164711361</v>
      </c>
      <c r="H45" s="69">
        <f>[1]MercLab!D240</f>
        <v>25255.045406664703</v>
      </c>
      <c r="I45" s="109">
        <f t="shared" si="15"/>
        <v>11.082071246930534</v>
      </c>
      <c r="J45" s="69">
        <f>[1]MercLab!E240</f>
        <v>39328.705008057426</v>
      </c>
      <c r="K45" s="109">
        <f t="shared" si="16"/>
        <v>2.654058419617471</v>
      </c>
      <c r="L45" s="69">
        <f>[1]MercLab!F240</f>
        <v>0</v>
      </c>
      <c r="M45" s="109">
        <f t="shared" si="17"/>
        <v>0</v>
      </c>
      <c r="N45" s="69">
        <f>[1]MercLab!G240</f>
        <v>26115.701937538593</v>
      </c>
      <c r="O45" s="109">
        <f t="shared" si="18"/>
        <v>2.0667957359192846</v>
      </c>
      <c r="P45" s="69">
        <f>'C03'!N45</f>
        <v>0</v>
      </c>
      <c r="Q45" s="109">
        <f t="shared" si="19"/>
        <v>0</v>
      </c>
      <c r="R45" s="69">
        <f t="shared" si="1"/>
        <v>0</v>
      </c>
      <c r="S45" s="109">
        <f t="shared" si="19"/>
        <v>0</v>
      </c>
    </row>
    <row r="46" spans="1:19" x14ac:dyDescent="0.2">
      <c r="A46" s="58" t="s">
        <v>106</v>
      </c>
      <c r="B46" s="104">
        <f>'C03'!B46</f>
        <v>35126.309269106794</v>
      </c>
      <c r="C46" s="109">
        <f t="shared" si="12"/>
        <v>0.96136718008999456</v>
      </c>
      <c r="D46" s="104">
        <f>[1]MercLab!C241</f>
        <v>35126.309269106794</v>
      </c>
      <c r="E46" s="109">
        <f t="shared" si="13"/>
        <v>1.144708987708537</v>
      </c>
      <c r="F46" s="104">
        <f t="shared" si="0"/>
        <v>20161.290946165194</v>
      </c>
      <c r="G46" s="109">
        <f t="shared" si="14"/>
        <v>1.1169716503899676</v>
      </c>
      <c r="H46" s="104">
        <f>[1]MercLab!D241</f>
        <v>9385.6828461512941</v>
      </c>
      <c r="I46" s="109">
        <f t="shared" si="15"/>
        <v>4.1184960995830888</v>
      </c>
      <c r="J46" s="104">
        <f>[1]MercLab!E241</f>
        <v>10775.6081000139</v>
      </c>
      <c r="K46" s="109">
        <f t="shared" si="16"/>
        <v>0.72718116191420246</v>
      </c>
      <c r="L46" s="104">
        <f>[1]MercLab!F241</f>
        <v>0</v>
      </c>
      <c r="M46" s="109">
        <f t="shared" si="17"/>
        <v>0</v>
      </c>
      <c r="N46" s="104">
        <f>[1]MercLab!G241</f>
        <v>14965.018322941549</v>
      </c>
      <c r="O46" s="109">
        <f t="shared" si="18"/>
        <v>1.1843310255180788</v>
      </c>
      <c r="P46" s="104">
        <f>'C03'!N46</f>
        <v>0</v>
      </c>
      <c r="Q46" s="109">
        <f t="shared" si="19"/>
        <v>0</v>
      </c>
      <c r="R46" s="104">
        <f t="shared" si="1"/>
        <v>0</v>
      </c>
      <c r="S46" s="109">
        <f t="shared" si="19"/>
        <v>0</v>
      </c>
    </row>
    <row r="47" spans="1:19" x14ac:dyDescent="0.2">
      <c r="A47" s="58" t="s">
        <v>107</v>
      </c>
      <c r="B47" s="104">
        <f>'C03'!B47</f>
        <v>23751.356301073745</v>
      </c>
      <c r="C47" s="109">
        <f t="shared" si="12"/>
        <v>0.65004763966358536</v>
      </c>
      <c r="D47" s="104">
        <f>[1]MercLab!C242</f>
        <v>23751.356301073745</v>
      </c>
      <c r="E47" s="109">
        <f t="shared" si="13"/>
        <v>0.77401786848181064</v>
      </c>
      <c r="F47" s="104">
        <f t="shared" si="0"/>
        <v>12356.335946057372</v>
      </c>
      <c r="G47" s="109">
        <f t="shared" si="14"/>
        <v>0.68456315576685589</v>
      </c>
      <c r="H47" s="104">
        <f>[1]MercLab!D242</f>
        <v>6562.7664102292902</v>
      </c>
      <c r="I47" s="109">
        <f t="shared" si="15"/>
        <v>2.8797827825694835</v>
      </c>
      <c r="J47" s="104">
        <f>[1]MercLab!E242</f>
        <v>5793.5695358280818</v>
      </c>
      <c r="K47" s="109">
        <f t="shared" si="16"/>
        <v>0.39097325993961829</v>
      </c>
      <c r="L47" s="104">
        <f>[1]MercLab!F242</f>
        <v>0</v>
      </c>
      <c r="M47" s="109">
        <f t="shared" si="17"/>
        <v>0</v>
      </c>
      <c r="N47" s="104">
        <f>[1]MercLab!G242</f>
        <v>11395.020355016357</v>
      </c>
      <c r="O47" s="109">
        <f t="shared" si="18"/>
        <v>0.90180151147340593</v>
      </c>
      <c r="P47" s="104">
        <f>'C03'!N47</f>
        <v>0</v>
      </c>
      <c r="Q47" s="109">
        <f t="shared" si="19"/>
        <v>0</v>
      </c>
      <c r="R47" s="104">
        <f t="shared" si="1"/>
        <v>0</v>
      </c>
      <c r="S47" s="109">
        <f t="shared" si="19"/>
        <v>0</v>
      </c>
    </row>
    <row r="48" spans="1:19" x14ac:dyDescent="0.2">
      <c r="A48" s="54"/>
      <c r="B48" s="105"/>
      <c r="C48" s="106"/>
      <c r="D48" s="105"/>
      <c r="E48" s="106"/>
      <c r="F48" s="105"/>
      <c r="G48" s="106"/>
      <c r="H48" s="105"/>
      <c r="I48" s="106"/>
      <c r="J48" s="105"/>
      <c r="K48" s="106"/>
      <c r="L48" s="105"/>
      <c r="M48" s="106"/>
      <c r="N48" s="105"/>
      <c r="O48" s="106"/>
      <c r="P48" s="105"/>
      <c r="Q48" s="106"/>
      <c r="R48" s="105"/>
      <c r="S48" s="106"/>
    </row>
    <row r="49" spans="1:19" x14ac:dyDescent="0.2">
      <c r="A49" s="52" t="s">
        <v>16</v>
      </c>
      <c r="B49" s="103"/>
      <c r="C49" s="67"/>
      <c r="D49" s="103"/>
      <c r="E49" s="108"/>
      <c r="F49" s="103"/>
      <c r="G49" s="108"/>
      <c r="H49" s="103"/>
      <c r="I49" s="108"/>
      <c r="J49" s="103"/>
      <c r="K49" s="108"/>
      <c r="L49" s="103"/>
      <c r="M49" s="108"/>
      <c r="N49" s="103"/>
      <c r="O49" s="108"/>
      <c r="P49" s="103"/>
      <c r="Q49" s="108"/>
      <c r="R49" s="103"/>
      <c r="S49" s="108"/>
    </row>
    <row r="50" spans="1:19" x14ac:dyDescent="0.2">
      <c r="A50" s="58" t="s">
        <v>45</v>
      </c>
      <c r="B50" s="69">
        <f>'C03'!B50</f>
        <v>1048068.1429510447</v>
      </c>
      <c r="C50" s="109">
        <f>IF(ISNUMBER(B50/B$8*100),B50/B$8*100,0)</f>
        <v>28.684434433797957</v>
      </c>
      <c r="D50" s="69">
        <f>[1]MercLab!C244</f>
        <v>738387.92039469141</v>
      </c>
      <c r="E50" s="109">
        <f>IF(ISNUMBER(D50/D$8*100),D50/D$8*100,0)</f>
        <v>24.062855064440196</v>
      </c>
      <c r="F50" s="69">
        <f t="shared" si="0"/>
        <v>346310.76607307902</v>
      </c>
      <c r="G50" s="109">
        <f>IF(ISNUMBER(F50/F$8*100),F50/F$8*100,0)</f>
        <v>19.186237079825318</v>
      </c>
      <c r="H50" s="69">
        <f>[1]MercLab!D244</f>
        <v>281.10063267880111</v>
      </c>
      <c r="I50" s="109">
        <f>IF(ISNUMBER(H50/H$8*100),H50/H$8*100,0)</f>
        <v>0.1233487086933386</v>
      </c>
      <c r="J50" s="69">
        <f>[1]MercLab!E244</f>
        <v>346029.66544040025</v>
      </c>
      <c r="K50" s="109">
        <f>IF(ISNUMBER(J50/J$8*100),J50/J$8*100,0)</f>
        <v>23.351466741947345</v>
      </c>
      <c r="L50" s="69">
        <f>[1]MercLab!F244</f>
        <v>0</v>
      </c>
      <c r="M50" s="109">
        <f>IF(ISNUMBER(L50/L$8*100),L50/L$8*100,0)</f>
        <v>0</v>
      </c>
      <c r="N50" s="69">
        <f>[1]MercLab!G244</f>
        <v>392077.154321599</v>
      </c>
      <c r="O50" s="109">
        <f>IF(ISNUMBER(N50/N$8*100),N50/N$8*100,0)</f>
        <v>31.028972249773773</v>
      </c>
      <c r="P50" s="69">
        <f>'C03'!N50</f>
        <v>193712.35477778103</v>
      </c>
      <c r="Q50" s="109">
        <f t="shared" ref="Q50:S53" si="20">IF(ISNUMBER(P50/P$8*100),P50/P$8*100,0)</f>
        <v>46.445954943469545</v>
      </c>
      <c r="R50" s="69">
        <f t="shared" si="1"/>
        <v>115967.86777857225</v>
      </c>
      <c r="S50" s="109">
        <f t="shared" si="20"/>
        <v>68.972359993417811</v>
      </c>
    </row>
    <row r="51" spans="1:19" x14ac:dyDescent="0.2">
      <c r="A51" s="58" t="s">
        <v>46</v>
      </c>
      <c r="B51" s="69">
        <f>'C03'!B51</f>
        <v>540853.22462287964</v>
      </c>
      <c r="C51" s="109">
        <f>IF(ISNUMBER(B51/B$8*100),B51/B$8*100,0)</f>
        <v>14.802538331448789</v>
      </c>
      <c r="D51" s="69">
        <f>[1]MercLab!C245</f>
        <v>483414.03449613095</v>
      </c>
      <c r="E51" s="109">
        <f>IF(ISNUMBER(D51/D$8*100),D51/D$8*100,0)</f>
        <v>15.753673004264279</v>
      </c>
      <c r="F51" s="69">
        <f t="shared" si="0"/>
        <v>320019.0584559752</v>
      </c>
      <c r="G51" s="109">
        <f>IF(ISNUMBER(F51/F$8*100),F51/F$8*100,0)</f>
        <v>17.729629359265004</v>
      </c>
      <c r="H51" s="69">
        <f>[1]MercLab!D245</f>
        <v>0</v>
      </c>
      <c r="I51" s="109">
        <f>IF(ISNUMBER(H51/H$8*100),H51/H$8*100,0)</f>
        <v>0</v>
      </c>
      <c r="J51" s="69">
        <f>[1]MercLab!E245</f>
        <v>320019.0584559752</v>
      </c>
      <c r="K51" s="109">
        <f>IF(ISNUMBER(J51/J$8*100),J51/J$8*100,0)</f>
        <v>21.596166880122983</v>
      </c>
      <c r="L51" s="69">
        <f>[1]MercLab!F245</f>
        <v>0</v>
      </c>
      <c r="M51" s="109">
        <f>IF(ISNUMBER(L51/L$8*100),L51/L$8*100,0)</f>
        <v>0</v>
      </c>
      <c r="N51" s="69">
        <f>[1]MercLab!G245</f>
        <v>163394.9760401586</v>
      </c>
      <c r="O51" s="109">
        <f>IF(ISNUMBER(N51/N$8*100),N51/N$8*100,0)</f>
        <v>12.93107267643529</v>
      </c>
      <c r="P51" s="69">
        <f>'C03'!N51</f>
        <v>48892.702383281117</v>
      </c>
      <c r="Q51" s="109">
        <f t="shared" si="20"/>
        <v>11.722888065468972</v>
      </c>
      <c r="R51" s="69">
        <f t="shared" si="1"/>
        <v>8546.4877434675582</v>
      </c>
      <c r="S51" s="109">
        <f t="shared" si="20"/>
        <v>5.0830582696174735</v>
      </c>
    </row>
    <row r="52" spans="1:19" x14ac:dyDescent="0.2">
      <c r="A52" s="58" t="s">
        <v>67</v>
      </c>
      <c r="B52" s="104">
        <f>'C03'!B52</f>
        <v>2064618.2651976335</v>
      </c>
      <c r="C52" s="109">
        <f>IF(ISNUMBER(B52/B$8*100),B52/B$8*100,0)</f>
        <v>56.506256446389749</v>
      </c>
      <c r="D52" s="104">
        <f>[1]MercLab!C246</f>
        <v>1846777.8890942424</v>
      </c>
      <c r="E52" s="109">
        <f>IF(ISNUMBER(D52/D$8*100),D52/D$8*100,0)</f>
        <v>60.183471931303622</v>
      </c>
      <c r="F52" s="104">
        <f t="shared" si="0"/>
        <v>1138665.9369235686</v>
      </c>
      <c r="G52" s="109">
        <f>IF(ISNUMBER(F52/F$8*100),F52/F$8*100,0)</f>
        <v>63.084133560915291</v>
      </c>
      <c r="H52" s="104">
        <f>[1]MercLab!D246</f>
        <v>227609.92121632566</v>
      </c>
      <c r="I52" s="109">
        <f>IF(ISNUMBER(H52/H$8*100),H52/H$8*100,0)</f>
        <v>99.876651291306658</v>
      </c>
      <c r="J52" s="104">
        <f>[1]MercLab!E246</f>
        <v>815783.95609898644</v>
      </c>
      <c r="K52" s="109">
        <f>IF(ISNUMBER(J52/J$8*100),J52/J$8*100,0)</f>
        <v>55.052366377936522</v>
      </c>
      <c r="L52" s="104">
        <f>[1]MercLab!F246</f>
        <v>95272.059608256473</v>
      </c>
      <c r="M52" s="109">
        <f>IF(ISNUMBER(L52/L$8*100),L52/L$8*100,0)</f>
        <v>100</v>
      </c>
      <c r="N52" s="104">
        <f>[1]MercLab!G246</f>
        <v>708111.95217086119</v>
      </c>
      <c r="O52" s="109">
        <f>IF(ISNUMBER(N52/N$8*100),N52/N$8*100,0)</f>
        <v>56.039955073792427</v>
      </c>
      <c r="P52" s="104">
        <f>'C03'!N52</f>
        <v>174465.39604322036</v>
      </c>
      <c r="Q52" s="109">
        <f t="shared" si="20"/>
        <v>41.831156991063679</v>
      </c>
      <c r="R52" s="104">
        <f t="shared" si="1"/>
        <v>43374.98006017087</v>
      </c>
      <c r="S52" s="109">
        <f t="shared" si="20"/>
        <v>25.797445419361292</v>
      </c>
    </row>
    <row r="53" spans="1:19" x14ac:dyDescent="0.2">
      <c r="A53" s="58" t="s">
        <v>63</v>
      </c>
      <c r="B53" s="104">
        <f>'C03'!B53</f>
        <v>247.39018694307251</v>
      </c>
      <c r="C53" s="109">
        <f>IF(ISNUMBER(B53/B$8*100),B53/B$8*100,0)</f>
        <v>6.7707883735046871E-3</v>
      </c>
      <c r="D53" s="104">
        <f>[1]MercLab!C247</f>
        <v>0</v>
      </c>
      <c r="E53" s="109">
        <f>IF(ISNUMBER(D53/D$8*100),D53/D$8*100,0)</f>
        <v>0</v>
      </c>
      <c r="F53" s="104">
        <f t="shared" si="0"/>
        <v>0</v>
      </c>
      <c r="G53" s="109">
        <f>IF(ISNUMBER(F53/F$8*100),F53/F$8*100,0)</f>
        <v>0</v>
      </c>
      <c r="H53" s="104">
        <f>[1]MercLab!D247</f>
        <v>0</v>
      </c>
      <c r="I53" s="109">
        <f>IF(ISNUMBER(H53/H$8*100),H53/H$8*100,0)</f>
        <v>0</v>
      </c>
      <c r="J53" s="104">
        <f>[1]MercLab!E247</f>
        <v>0</v>
      </c>
      <c r="K53" s="109">
        <f>IF(ISNUMBER(J53/J$8*100),J53/J$8*100,0)</f>
        <v>0</v>
      </c>
      <c r="L53" s="104">
        <f>[1]MercLab!F247</f>
        <v>0</v>
      </c>
      <c r="M53" s="109">
        <f>IF(ISNUMBER(L53/L$8*100),L53/L$8*100,0)</f>
        <v>0</v>
      </c>
      <c r="N53" s="104">
        <f>[1]MercLab!G247</f>
        <v>0</v>
      </c>
      <c r="O53" s="109">
        <f>IF(ISNUMBER(N53/N$8*100),N53/N$8*100,0)</f>
        <v>0</v>
      </c>
      <c r="P53" s="104">
        <f>'C03'!N53</f>
        <v>0</v>
      </c>
      <c r="Q53" s="109">
        <f t="shared" si="20"/>
        <v>0</v>
      </c>
      <c r="R53" s="104">
        <f t="shared" si="1"/>
        <v>247.39018694307251</v>
      </c>
      <c r="S53" s="109">
        <f t="shared" si="20"/>
        <v>0.14713631766737825</v>
      </c>
    </row>
    <row r="54" spans="1:19" x14ac:dyDescent="0.2">
      <c r="A54" s="191"/>
      <c r="B54" s="191"/>
      <c r="C54" s="151"/>
      <c r="D54" s="150"/>
      <c r="E54" s="151"/>
      <c r="F54" s="150"/>
      <c r="G54" s="151"/>
      <c r="H54" s="150"/>
      <c r="I54" s="151"/>
      <c r="J54" s="150"/>
      <c r="K54" s="151"/>
      <c r="L54" s="150"/>
      <c r="M54" s="151"/>
      <c r="N54" s="150"/>
      <c r="O54" s="151"/>
      <c r="P54" s="150"/>
      <c r="Q54" s="151"/>
      <c r="R54" s="150"/>
      <c r="S54" s="151"/>
    </row>
    <row r="55" spans="1:19" x14ac:dyDescent="0.2">
      <c r="A55" s="14" t="str">
        <f>'C01'!$A$46</f>
        <v>Fuente: Instituto Nacional de Estadística (INE). LIV Encuesta Permanente de Hogares de Propósitos Múltiples, Junio 2016.</v>
      </c>
    </row>
    <row r="56" spans="1:19" x14ac:dyDescent="0.2">
      <c r="A56" s="14" t="str">
        <f>'C02'!$A$46</f>
        <v>(Promedio de salarios mínimos por rama)</v>
      </c>
      <c r="B56" s="8"/>
      <c r="C56" s="45"/>
      <c r="D56" s="8"/>
    </row>
    <row r="57" spans="1:19" x14ac:dyDescent="0.2">
      <c r="A57" s="2" t="s">
        <v>94</v>
      </c>
    </row>
    <row r="58" spans="1:19" x14ac:dyDescent="0.2">
      <c r="A58" s="2" t="s">
        <v>95</v>
      </c>
    </row>
    <row r="59" spans="1:19" x14ac:dyDescent="0.2">
      <c r="A59" s="2" t="s">
        <v>108</v>
      </c>
    </row>
    <row r="60" spans="1:19" x14ac:dyDescent="0.2">
      <c r="A60" s="2"/>
    </row>
    <row r="61" spans="1:19" x14ac:dyDescent="0.2">
      <c r="A61" s="221" t="s">
        <v>83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</row>
    <row r="62" spans="1:19" x14ac:dyDescent="0.2">
      <c r="A62" s="221" t="s">
        <v>84</v>
      </c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</row>
    <row r="63" spans="1:19" x14ac:dyDescent="0.2">
      <c r="A63" s="221" t="s">
        <v>40</v>
      </c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2"/>
      <c r="N63" s="221"/>
      <c r="O63" s="222"/>
      <c r="P63" s="221"/>
      <c r="Q63" s="222"/>
      <c r="R63" s="221"/>
      <c r="S63" s="222"/>
    </row>
    <row r="64" spans="1:19" x14ac:dyDescent="0.2">
      <c r="A64" s="23" t="s">
        <v>20</v>
      </c>
      <c r="B64" s="8"/>
      <c r="C64" s="45"/>
      <c r="D64" s="8"/>
      <c r="E64" s="45"/>
      <c r="F64" s="8"/>
      <c r="G64" s="45"/>
      <c r="H64" s="8"/>
      <c r="I64" s="45"/>
      <c r="J64" s="8"/>
      <c r="K64" s="45"/>
      <c r="L64" s="8"/>
      <c r="M64" s="45"/>
      <c r="N64" s="8"/>
      <c r="O64" s="45"/>
      <c r="P64" s="8"/>
      <c r="Q64" s="45"/>
      <c r="R64" s="8"/>
      <c r="S64" s="45"/>
    </row>
    <row r="65" spans="1:19" x14ac:dyDescent="0.2">
      <c r="A65" s="217" t="s">
        <v>38</v>
      </c>
      <c r="B65" s="250" t="s">
        <v>23</v>
      </c>
      <c r="C65" s="250"/>
      <c r="D65" s="250" t="s">
        <v>22</v>
      </c>
      <c r="E65" s="250"/>
      <c r="F65" s="253" t="s">
        <v>8</v>
      </c>
      <c r="G65" s="253"/>
      <c r="H65" s="253"/>
      <c r="I65" s="253"/>
      <c r="J65" s="253"/>
      <c r="K65" s="253"/>
      <c r="L65" s="253"/>
      <c r="M65" s="259"/>
      <c r="N65" s="255" t="s">
        <v>1</v>
      </c>
      <c r="O65" s="256"/>
      <c r="P65" s="255" t="s">
        <v>2</v>
      </c>
      <c r="Q65" s="256"/>
      <c r="R65" s="255" t="s">
        <v>10</v>
      </c>
      <c r="S65" s="256"/>
    </row>
    <row r="66" spans="1:19" ht="18" customHeight="1" x14ac:dyDescent="0.2">
      <c r="A66" s="252"/>
      <c r="B66" s="251"/>
      <c r="C66" s="251"/>
      <c r="D66" s="251"/>
      <c r="E66" s="251"/>
      <c r="F66" s="254" t="s">
        <v>11</v>
      </c>
      <c r="G66" s="254"/>
      <c r="H66" s="254" t="s">
        <v>117</v>
      </c>
      <c r="I66" s="254"/>
      <c r="J66" s="254" t="s">
        <v>12</v>
      </c>
      <c r="K66" s="254"/>
      <c r="L66" s="254" t="s">
        <v>118</v>
      </c>
      <c r="M66" s="254"/>
      <c r="N66" s="257"/>
      <c r="O66" s="258"/>
      <c r="P66" s="257"/>
      <c r="Q66" s="258"/>
      <c r="R66" s="257"/>
      <c r="S66" s="258"/>
    </row>
    <row r="67" spans="1:19" x14ac:dyDescent="0.2">
      <c r="A67" s="218"/>
      <c r="B67" s="46" t="s">
        <v>6</v>
      </c>
      <c r="C67" s="47" t="s">
        <v>91</v>
      </c>
      <c r="D67" s="46" t="s">
        <v>6</v>
      </c>
      <c r="E67" s="47" t="s">
        <v>91</v>
      </c>
      <c r="F67" s="46" t="s">
        <v>6</v>
      </c>
      <c r="G67" s="47" t="s">
        <v>91</v>
      </c>
      <c r="H67" s="46" t="s">
        <v>6</v>
      </c>
      <c r="I67" s="47" t="s">
        <v>91</v>
      </c>
      <c r="J67" s="46" t="s">
        <v>6</v>
      </c>
      <c r="K67" s="47" t="s">
        <v>91</v>
      </c>
      <c r="L67" s="46" t="s">
        <v>6</v>
      </c>
      <c r="M67" s="47" t="s">
        <v>91</v>
      </c>
      <c r="N67" s="46" t="s">
        <v>6</v>
      </c>
      <c r="O67" s="47" t="s">
        <v>91</v>
      </c>
      <c r="P67" s="46" t="s">
        <v>6</v>
      </c>
      <c r="Q67" s="47" t="s">
        <v>91</v>
      </c>
      <c r="R67" s="46" t="s">
        <v>6</v>
      </c>
      <c r="S67" s="47" t="s">
        <v>91</v>
      </c>
    </row>
    <row r="68" spans="1:19" x14ac:dyDescent="0.2">
      <c r="A68" s="60"/>
      <c r="B68" s="61"/>
      <c r="C68" s="62"/>
      <c r="D68" s="61"/>
      <c r="E68" s="62"/>
      <c r="F68" s="61"/>
      <c r="G68" s="62"/>
      <c r="H68" s="61"/>
      <c r="I68" s="62"/>
      <c r="J68" s="61"/>
      <c r="K68" s="62"/>
      <c r="L68" s="61"/>
      <c r="M68" s="63"/>
      <c r="N68" s="61"/>
      <c r="O68" s="64"/>
      <c r="P68" s="61"/>
      <c r="Q68" s="62"/>
      <c r="R68" s="61"/>
      <c r="S68" s="64"/>
    </row>
    <row r="69" spans="1:19" ht="12.75" customHeight="1" x14ac:dyDescent="0.2">
      <c r="A69" s="49" t="s">
        <v>109</v>
      </c>
      <c r="B69" s="22">
        <f t="shared" ref="B69:S69" si="21">B8</f>
        <v>3653787.0229581357</v>
      </c>
      <c r="C69" s="108">
        <f t="shared" si="21"/>
        <v>100.00000000000836</v>
      </c>
      <c r="D69" s="22">
        <f t="shared" si="21"/>
        <v>3068579.8439848162</v>
      </c>
      <c r="E69" s="108">
        <f t="shared" si="21"/>
        <v>83.983544325483678</v>
      </c>
      <c r="F69" s="22">
        <f t="shared" si="21"/>
        <v>1804995.7614525214</v>
      </c>
      <c r="G69" s="108">
        <f t="shared" si="21"/>
        <v>49.400683458314496</v>
      </c>
      <c r="H69" s="22">
        <f t="shared" si="21"/>
        <v>227891.02184900446</v>
      </c>
      <c r="I69" s="108">
        <f t="shared" si="21"/>
        <v>6.2371183765522833</v>
      </c>
      <c r="J69" s="22">
        <f t="shared" si="21"/>
        <v>1481832.6799952604</v>
      </c>
      <c r="K69" s="108">
        <f t="shared" si="21"/>
        <v>40.556077042376614</v>
      </c>
      <c r="L69" s="22">
        <f t="shared" si="21"/>
        <v>95272.059608256473</v>
      </c>
      <c r="M69" s="108">
        <f t="shared" si="21"/>
        <v>2.6074880393855975</v>
      </c>
      <c r="N69" s="22">
        <f t="shared" si="21"/>
        <v>1263584.0825326</v>
      </c>
      <c r="O69" s="108">
        <f t="shared" si="21"/>
        <v>34.582860867177537</v>
      </c>
      <c r="P69" s="22">
        <f t="shared" si="21"/>
        <v>417070.45320427336</v>
      </c>
      <c r="Q69" s="108">
        <f t="shared" si="21"/>
        <v>11.414744498890078</v>
      </c>
      <c r="R69" s="22">
        <f t="shared" si="21"/>
        <v>168136.72576904623</v>
      </c>
      <c r="S69" s="108">
        <f t="shared" si="21"/>
        <v>4.6017111756262512</v>
      </c>
    </row>
    <row r="70" spans="1:19" x14ac:dyDescent="0.2">
      <c r="A70" s="25"/>
      <c r="B70" s="22"/>
      <c r="C70" s="67"/>
      <c r="D70" s="22"/>
      <c r="E70" s="67"/>
      <c r="F70" s="22"/>
      <c r="G70" s="67"/>
      <c r="H70" s="22"/>
      <c r="I70" s="67"/>
      <c r="J70" s="22"/>
      <c r="K70" s="67"/>
      <c r="L70" s="22"/>
      <c r="M70" s="67"/>
      <c r="N70" s="22"/>
      <c r="O70" s="67"/>
      <c r="P70" s="22"/>
      <c r="Q70" s="67"/>
      <c r="R70" s="22"/>
      <c r="S70" s="67"/>
    </row>
    <row r="71" spans="1:19" x14ac:dyDescent="0.2">
      <c r="A71" s="65" t="s">
        <v>21</v>
      </c>
      <c r="B71" s="22"/>
      <c r="C71" s="67"/>
      <c r="D71" s="22"/>
      <c r="E71" s="108"/>
      <c r="F71" s="22"/>
      <c r="G71" s="108"/>
      <c r="H71" s="22"/>
      <c r="I71" s="108"/>
      <c r="J71" s="22"/>
      <c r="K71" s="108"/>
      <c r="L71" s="22"/>
      <c r="M71" s="108"/>
      <c r="N71" s="22"/>
      <c r="O71" s="108"/>
      <c r="P71" s="22"/>
      <c r="Q71" s="108"/>
      <c r="R71" s="22"/>
      <c r="S71" s="108"/>
    </row>
    <row r="72" spans="1:19" ht="12.75" customHeight="1" x14ac:dyDescent="0.2">
      <c r="A72" s="53" t="s">
        <v>132</v>
      </c>
      <c r="B72" s="104">
        <f>'C03'!B72</f>
        <v>1040207.7914430979</v>
      </c>
      <c r="C72" s="109">
        <f>IF(ISNUMBER(B72/B$69*100),B72/B$69*100,0)</f>
        <v>28.46930554263497</v>
      </c>
      <c r="D72" s="104">
        <f>[1]MercLab!C250</f>
        <v>730527.56888674421</v>
      </c>
      <c r="E72" s="109">
        <f>IF(ISNUMBER(D72/D$69*100),D72/D$69*100,0)</f>
        <v>23.806699060438689</v>
      </c>
      <c r="F72" s="104">
        <f t="shared" ref="F72:F108" si="22">H72+J72+L72</f>
        <v>342107.46790778742</v>
      </c>
      <c r="G72" s="109">
        <f>IF(ISNUMBER(F72/F$69*100),F72/F$69*100,0)</f>
        <v>18.953366828545111</v>
      </c>
      <c r="H72" s="104">
        <f>[1]MercLab!D250</f>
        <v>281.10063267880111</v>
      </c>
      <c r="I72" s="109">
        <f>IF(ISNUMBER(H72/H$69*100),H72/H$69*100,0)</f>
        <v>0.1233487086933386</v>
      </c>
      <c r="J72" s="104">
        <f>[1]MercLab!E250</f>
        <v>341826.36727510864</v>
      </c>
      <c r="K72" s="109">
        <f>IF(ISNUMBER(J72/J$69*100),J72/J$69*100,0)</f>
        <v>23.067811358850715</v>
      </c>
      <c r="L72" s="104">
        <f>[1]MercLab!F250</f>
        <v>0</v>
      </c>
      <c r="M72" s="109">
        <f>IF(ISNUMBER(L72/L$69*100),L72/L$69*100,0)</f>
        <v>0</v>
      </c>
      <c r="N72" s="104">
        <f>[1]MercLab!G250</f>
        <v>388420.10097894422</v>
      </c>
      <c r="O72" s="109">
        <f>IF(ISNUMBER(N72/N$69*100),N72/N$69*100,0)</f>
        <v>30.739553176424501</v>
      </c>
      <c r="P72" s="104">
        <f>'C03'!N72</f>
        <v>193712.35477778103</v>
      </c>
      <c r="Q72" s="109">
        <f>IF(ISNUMBER(P72/P$69*100),P72/P$69*100,0)</f>
        <v>46.445954943469545</v>
      </c>
      <c r="R72" s="104">
        <f t="shared" ref="R72:R97" si="23">B72-(D72+P72)</f>
        <v>115967.8677785726</v>
      </c>
      <c r="S72" s="109">
        <f t="shared" ref="S72:S97" si="24">IF(ISNUMBER(R72/R$8*100),R72/R$8*100,0)</f>
        <v>68.972359993418024</v>
      </c>
    </row>
    <row r="73" spans="1:19" x14ac:dyDescent="0.2">
      <c r="A73" s="53" t="s">
        <v>133</v>
      </c>
      <c r="B73" s="104">
        <f>'C03'!B73</f>
        <v>7860.3515079469526</v>
      </c>
      <c r="C73" s="109">
        <f t="shared" ref="C73:C94" si="25">IF(ISNUMBER(B73/B$69*100),B73/B$69*100,0)</f>
        <v>0.21512889116298706</v>
      </c>
      <c r="D73" s="104">
        <f>[1]MercLab!C251</f>
        <v>7860.3515079469526</v>
      </c>
      <c r="E73" s="109">
        <f t="shared" ref="E73:E94" si="26">IF(ISNUMBER(D73/D$69*100),D73/D$69*100,0)</f>
        <v>0.25615600400149946</v>
      </c>
      <c r="F73" s="104">
        <f t="shared" si="22"/>
        <v>4203.2981652920635</v>
      </c>
      <c r="G73" s="109">
        <f t="shared" ref="G73:G94" si="27">IF(ISNUMBER(F73/F$69*100),F73/F$69*100,0)</f>
        <v>0.2328702512802342</v>
      </c>
      <c r="H73" s="104">
        <f>[1]MercLab!D251</f>
        <v>0</v>
      </c>
      <c r="I73" s="109">
        <f t="shared" ref="I73:I94" si="28">IF(ISNUMBER(H73/H$69*100),H73/H$69*100,0)</f>
        <v>0</v>
      </c>
      <c r="J73" s="104">
        <f>[1]MercLab!E251</f>
        <v>4203.2981652920635</v>
      </c>
      <c r="K73" s="109">
        <f t="shared" ref="K73:K94" si="29">IF(ISNUMBER(J73/J$69*100),J73/J$69*100,0)</f>
        <v>0.28365538309666022</v>
      </c>
      <c r="L73" s="104">
        <f>[1]MercLab!F251</f>
        <v>0</v>
      </c>
      <c r="M73" s="109">
        <f t="shared" ref="M73:M94" si="30">IF(ISNUMBER(L73/L$69*100),L73/L$69*100,0)</f>
        <v>0</v>
      </c>
      <c r="N73" s="104">
        <f>[1]MercLab!G251</f>
        <v>3657.0533426548895</v>
      </c>
      <c r="O73" s="109">
        <f t="shared" ref="O73:O94" si="31">IF(ISNUMBER(N73/N$69*100),N73/N$69*100,0)</f>
        <v>0.28941907334928296</v>
      </c>
      <c r="P73" s="104">
        <f>'C03'!N73</f>
        <v>0</v>
      </c>
      <c r="Q73" s="109">
        <f t="shared" ref="Q73:Q94" si="32">IF(ISNUMBER(P73/P$69*100),P73/P$69*100,0)</f>
        <v>0</v>
      </c>
      <c r="R73" s="104">
        <f t="shared" si="23"/>
        <v>0</v>
      </c>
      <c r="S73" s="109">
        <f t="shared" si="24"/>
        <v>0</v>
      </c>
    </row>
    <row r="74" spans="1:19" x14ac:dyDescent="0.2">
      <c r="A74" s="53" t="s">
        <v>72</v>
      </c>
      <c r="B74" s="104">
        <f>'C03'!B74</f>
        <v>540853.22462287964</v>
      </c>
      <c r="C74" s="109">
        <f t="shared" si="25"/>
        <v>14.802538331448789</v>
      </c>
      <c r="D74" s="104">
        <f>[1]MercLab!C252</f>
        <v>483414.03449613095</v>
      </c>
      <c r="E74" s="109">
        <f t="shared" si="26"/>
        <v>15.753673004264279</v>
      </c>
      <c r="F74" s="104">
        <f t="shared" si="22"/>
        <v>320019.0584559752</v>
      </c>
      <c r="G74" s="109">
        <f t="shared" si="27"/>
        <v>17.729629359265004</v>
      </c>
      <c r="H74" s="104">
        <f>[1]MercLab!D252</f>
        <v>0</v>
      </c>
      <c r="I74" s="109">
        <f t="shared" si="28"/>
        <v>0</v>
      </c>
      <c r="J74" s="104">
        <f>[1]MercLab!E252</f>
        <v>320019.0584559752</v>
      </c>
      <c r="K74" s="109">
        <f t="shared" si="29"/>
        <v>21.596166880122983</v>
      </c>
      <c r="L74" s="104">
        <f>[1]MercLab!F252</f>
        <v>0</v>
      </c>
      <c r="M74" s="109">
        <f t="shared" si="30"/>
        <v>0</v>
      </c>
      <c r="N74" s="104">
        <f>[1]MercLab!G252</f>
        <v>163394.9760401586</v>
      </c>
      <c r="O74" s="109">
        <f t="shared" si="31"/>
        <v>12.93107267643529</v>
      </c>
      <c r="P74" s="104">
        <f>'C03'!N74</f>
        <v>48892.702383281117</v>
      </c>
      <c r="Q74" s="109">
        <f t="shared" si="32"/>
        <v>11.722888065468972</v>
      </c>
      <c r="R74" s="104">
        <f t="shared" si="23"/>
        <v>8546.4877434675582</v>
      </c>
      <c r="S74" s="109">
        <f t="shared" si="24"/>
        <v>5.0830582696174735</v>
      </c>
    </row>
    <row r="75" spans="1:19" ht="22.5" x14ac:dyDescent="0.2">
      <c r="A75" s="275" t="s">
        <v>134</v>
      </c>
      <c r="B75" s="104">
        <f>'C03'!B75</f>
        <v>11766.366921426796</v>
      </c>
      <c r="C75" s="109">
        <f t="shared" si="25"/>
        <v>0.32203209567208568</v>
      </c>
      <c r="D75" s="104">
        <f>[1]MercLab!C253</f>
        <v>11766.366921426796</v>
      </c>
      <c r="E75" s="109">
        <f t="shared" si="26"/>
        <v>0.3834466600076194</v>
      </c>
      <c r="F75" s="104">
        <f t="shared" si="22"/>
        <v>10434.573723369482</v>
      </c>
      <c r="G75" s="109">
        <f t="shared" si="27"/>
        <v>0.57809408455189626</v>
      </c>
      <c r="H75" s="104">
        <f>[1]MercLab!D253</f>
        <v>5271.1439034554278</v>
      </c>
      <c r="I75" s="109">
        <f t="shared" si="28"/>
        <v>2.3130107806300377</v>
      </c>
      <c r="J75" s="104">
        <f>[1]MercLab!E253</f>
        <v>5163.429819914054</v>
      </c>
      <c r="K75" s="109">
        <f t="shared" si="29"/>
        <v>0.34844890989518257</v>
      </c>
      <c r="L75" s="104">
        <f>[1]MercLab!F253</f>
        <v>0</v>
      </c>
      <c r="M75" s="109">
        <f t="shared" si="30"/>
        <v>0</v>
      </c>
      <c r="N75" s="104">
        <f>[1]MercLab!G253</f>
        <v>1331.7931980573139</v>
      </c>
      <c r="O75" s="109">
        <f t="shared" si="31"/>
        <v>0.10539806701173399</v>
      </c>
      <c r="P75" s="104">
        <f>'C03'!N75</f>
        <v>0</v>
      </c>
      <c r="Q75" s="109">
        <f t="shared" si="32"/>
        <v>0</v>
      </c>
      <c r="R75" s="104">
        <f t="shared" si="23"/>
        <v>0</v>
      </c>
      <c r="S75" s="109">
        <f t="shared" si="24"/>
        <v>0</v>
      </c>
    </row>
    <row r="76" spans="1:19" ht="22.5" x14ac:dyDescent="0.2">
      <c r="A76" s="275" t="s">
        <v>135</v>
      </c>
      <c r="B76" s="104">
        <f>'C03'!B76</f>
        <v>18470.941542416764</v>
      </c>
      <c r="C76" s="109">
        <f t="shared" si="25"/>
        <v>0.50552868643839399</v>
      </c>
      <c r="D76" s="104">
        <f>[1]MercLab!C254</f>
        <v>16418.679300668606</v>
      </c>
      <c r="E76" s="109">
        <f t="shared" si="26"/>
        <v>0.53505791393544222</v>
      </c>
      <c r="F76" s="104">
        <f t="shared" si="22"/>
        <v>8008.518812930457</v>
      </c>
      <c r="G76" s="109">
        <f t="shared" si="27"/>
        <v>0.44368629466951315</v>
      </c>
      <c r="H76" s="104">
        <f>[1]MercLab!D254</f>
        <v>412.31697823845423</v>
      </c>
      <c r="I76" s="109">
        <f t="shared" si="28"/>
        <v>0.1809272585172953</v>
      </c>
      <c r="J76" s="104">
        <f>[1]MercLab!E254</f>
        <v>7596.2018346920031</v>
      </c>
      <c r="K76" s="109">
        <f t="shared" si="29"/>
        <v>0.51262210216043413</v>
      </c>
      <c r="L76" s="104">
        <f>[1]MercLab!F254</f>
        <v>0</v>
      </c>
      <c r="M76" s="109">
        <f t="shared" si="30"/>
        <v>0</v>
      </c>
      <c r="N76" s="104">
        <f>[1]MercLab!G254</f>
        <v>8410.1604877381524</v>
      </c>
      <c r="O76" s="109">
        <f t="shared" si="31"/>
        <v>0.66557980620345247</v>
      </c>
      <c r="P76" s="104">
        <f>'C03'!N76</f>
        <v>0</v>
      </c>
      <c r="Q76" s="109">
        <f t="shared" si="32"/>
        <v>0</v>
      </c>
      <c r="R76" s="104">
        <f t="shared" si="23"/>
        <v>2052.262241748158</v>
      </c>
      <c r="S76" s="109">
        <f t="shared" si="24"/>
        <v>1.2205912969705142</v>
      </c>
    </row>
    <row r="77" spans="1:19" x14ac:dyDescent="0.2">
      <c r="A77" s="53" t="s">
        <v>136</v>
      </c>
      <c r="B77" s="104">
        <f>'C03'!B77</f>
        <v>194981.42640855015</v>
      </c>
      <c r="C77" s="109">
        <f t="shared" si="25"/>
        <v>5.336420135695036</v>
      </c>
      <c r="D77" s="104">
        <f>[1]MercLab!C255</f>
        <v>189922.27302606258</v>
      </c>
      <c r="E77" s="109">
        <f t="shared" si="26"/>
        <v>6.1892563557815752</v>
      </c>
      <c r="F77" s="104">
        <f t="shared" si="22"/>
        <v>141121.26934461534</v>
      </c>
      <c r="G77" s="109">
        <f t="shared" si="27"/>
        <v>7.8183712315785066</v>
      </c>
      <c r="H77" s="104">
        <f>[1]MercLab!D255</f>
        <v>0</v>
      </c>
      <c r="I77" s="109">
        <f t="shared" si="28"/>
        <v>0</v>
      </c>
      <c r="J77" s="104">
        <f>[1]MercLab!E255</f>
        <v>141121.26934461534</v>
      </c>
      <c r="K77" s="109">
        <f t="shared" si="29"/>
        <v>9.5234280664579973</v>
      </c>
      <c r="L77" s="104">
        <f>[1]MercLab!F255</f>
        <v>0</v>
      </c>
      <c r="M77" s="109">
        <f t="shared" si="30"/>
        <v>0</v>
      </c>
      <c r="N77" s="104">
        <f>[1]MercLab!G255</f>
        <v>48801.003681447612</v>
      </c>
      <c r="O77" s="109">
        <f t="shared" si="31"/>
        <v>3.8621097207584172</v>
      </c>
      <c r="P77" s="104">
        <f>'C03'!N77</f>
        <v>3437.5412125676921</v>
      </c>
      <c r="Q77" s="109">
        <f t="shared" si="32"/>
        <v>0.8242111581287318</v>
      </c>
      <c r="R77" s="104">
        <f t="shared" si="23"/>
        <v>1621.6121699198848</v>
      </c>
      <c r="S77" s="109">
        <f t="shared" si="24"/>
        <v>0.96446041904452351</v>
      </c>
    </row>
    <row r="78" spans="1:19" ht="22.5" x14ac:dyDescent="0.2">
      <c r="A78" s="275" t="s">
        <v>137</v>
      </c>
      <c r="B78" s="104">
        <f>'C03'!B78</f>
        <v>756122.57982047787</v>
      </c>
      <c r="C78" s="109">
        <f t="shared" si="25"/>
        <v>20.694216030367169</v>
      </c>
      <c r="D78" s="104">
        <f>[1]MercLab!C256</f>
        <v>606233.23244327912</v>
      </c>
      <c r="E78" s="109">
        <f t="shared" si="26"/>
        <v>19.756149856476696</v>
      </c>
      <c r="F78" s="104">
        <f t="shared" si="22"/>
        <v>252482.77244292811</v>
      </c>
      <c r="G78" s="109">
        <f t="shared" si="27"/>
        <v>13.987998079272465</v>
      </c>
      <c r="H78" s="104">
        <f>[1]MercLab!D256</f>
        <v>247.39018694307251</v>
      </c>
      <c r="I78" s="109">
        <f t="shared" si="28"/>
        <v>0.10855635511037717</v>
      </c>
      <c r="J78" s="104">
        <f>[1]MercLab!E256</f>
        <v>252235.38225598502</v>
      </c>
      <c r="K78" s="109">
        <f t="shared" si="29"/>
        <v>17.021853118854942</v>
      </c>
      <c r="L78" s="104">
        <f>[1]MercLab!F256</f>
        <v>0</v>
      </c>
      <c r="M78" s="109">
        <f t="shared" si="30"/>
        <v>0</v>
      </c>
      <c r="N78" s="104">
        <f>[1]MercLab!G256</f>
        <v>353750.46000034013</v>
      </c>
      <c r="O78" s="109">
        <f t="shared" si="31"/>
        <v>27.995799004631216</v>
      </c>
      <c r="P78" s="104">
        <f>'C03'!N78</f>
        <v>134251.60736732397</v>
      </c>
      <c r="Q78" s="109">
        <f t="shared" si="32"/>
        <v>32.189191618800677</v>
      </c>
      <c r="R78" s="104">
        <f t="shared" si="23"/>
        <v>15637.740009874804</v>
      </c>
      <c r="S78" s="109">
        <f t="shared" si="24"/>
        <v>9.3006093334747764</v>
      </c>
    </row>
    <row r="79" spans="1:19" x14ac:dyDescent="0.2">
      <c r="A79" s="53" t="s">
        <v>138</v>
      </c>
      <c r="B79" s="104">
        <f>'C03'!B79</f>
        <v>104908.48304553704</v>
      </c>
      <c r="C79" s="109">
        <f t="shared" si="25"/>
        <v>2.8712260015801983</v>
      </c>
      <c r="D79" s="104">
        <f>[1]MercLab!C257</f>
        <v>101856.37040207135</v>
      </c>
      <c r="E79" s="109">
        <f t="shared" si="26"/>
        <v>3.3193325766554613</v>
      </c>
      <c r="F79" s="104">
        <f t="shared" si="22"/>
        <v>53980.107649447433</v>
      </c>
      <c r="G79" s="109">
        <f t="shared" si="27"/>
        <v>2.9905947040013214</v>
      </c>
      <c r="H79" s="104">
        <f>[1]MercLab!D257</f>
        <v>2457.4307234284061</v>
      </c>
      <c r="I79" s="109">
        <f t="shared" si="28"/>
        <v>1.0783359096334411</v>
      </c>
      <c r="J79" s="104">
        <f>[1]MercLab!E257</f>
        <v>51522.676926019027</v>
      </c>
      <c r="K79" s="109">
        <f t="shared" si="29"/>
        <v>3.4769564486986355</v>
      </c>
      <c r="L79" s="104">
        <f>[1]MercLab!F257</f>
        <v>0</v>
      </c>
      <c r="M79" s="109">
        <f t="shared" si="30"/>
        <v>0</v>
      </c>
      <c r="N79" s="104">
        <f>[1]MercLab!G257</f>
        <v>47876.262752624178</v>
      </c>
      <c r="O79" s="109">
        <f t="shared" si="31"/>
        <v>3.7889257560657015</v>
      </c>
      <c r="P79" s="104">
        <f>'C03'!N79</f>
        <v>2214.3840901649614</v>
      </c>
      <c r="Q79" s="109">
        <f t="shared" si="32"/>
        <v>0.53093765649239055</v>
      </c>
      <c r="R79" s="104">
        <f t="shared" si="23"/>
        <v>837.72855330072343</v>
      </c>
      <c r="S79" s="109">
        <f t="shared" si="24"/>
        <v>0.49824245682732826</v>
      </c>
    </row>
    <row r="80" spans="1:19" x14ac:dyDescent="0.2">
      <c r="A80" s="53" t="s">
        <v>139</v>
      </c>
      <c r="B80" s="104">
        <f>'C03'!B80</f>
        <v>168813.09763706708</v>
      </c>
      <c r="C80" s="109">
        <f t="shared" si="25"/>
        <v>4.6202227052740099</v>
      </c>
      <c r="D80" s="104">
        <f>[1]MercLab!C258</f>
        <v>146205.10816334884</v>
      </c>
      <c r="E80" s="109">
        <f t="shared" si="26"/>
        <v>4.7645854302910653</v>
      </c>
      <c r="F80" s="104">
        <f t="shared" si="22"/>
        <v>81365.399264633117</v>
      </c>
      <c r="G80" s="109">
        <f t="shared" si="27"/>
        <v>4.5077889379173115</v>
      </c>
      <c r="H80" s="104">
        <f>[1]MercLab!D258</f>
        <v>0</v>
      </c>
      <c r="I80" s="109">
        <f t="shared" si="28"/>
        <v>0</v>
      </c>
      <c r="J80" s="104">
        <f>[1]MercLab!E258</f>
        <v>81365.399264633117</v>
      </c>
      <c r="K80" s="109">
        <f t="shared" si="29"/>
        <v>5.4908627919377073</v>
      </c>
      <c r="L80" s="104">
        <f>[1]MercLab!F258</f>
        <v>0</v>
      </c>
      <c r="M80" s="109">
        <f t="shared" si="30"/>
        <v>0</v>
      </c>
      <c r="N80" s="104">
        <f>[1]MercLab!G258</f>
        <v>64839.708898715944</v>
      </c>
      <c r="O80" s="109">
        <f t="shared" si="31"/>
        <v>5.1314122894582361</v>
      </c>
      <c r="P80" s="104">
        <f>'C03'!N80</f>
        <v>21989.568081825106</v>
      </c>
      <c r="Q80" s="109">
        <f t="shared" si="32"/>
        <v>5.2723869343616681</v>
      </c>
      <c r="R80" s="104">
        <f t="shared" si="23"/>
        <v>618.42139189314912</v>
      </c>
      <c r="S80" s="109">
        <f t="shared" si="24"/>
        <v>0.36780863256646085</v>
      </c>
    </row>
    <row r="81" spans="1:19" x14ac:dyDescent="0.2">
      <c r="A81" s="53" t="s">
        <v>140</v>
      </c>
      <c r="B81" s="104">
        <f>'C03'!B81</f>
        <v>34476.001706357645</v>
      </c>
      <c r="C81" s="109">
        <f t="shared" si="25"/>
        <v>0.94356900086764206</v>
      </c>
      <c r="D81" s="104">
        <f>[1]MercLab!C259</f>
        <v>32525.733040942621</v>
      </c>
      <c r="E81" s="109">
        <f t="shared" si="26"/>
        <v>1.0599604603641386</v>
      </c>
      <c r="F81" s="104">
        <f t="shared" si="22"/>
        <v>25871.799245739625</v>
      </c>
      <c r="G81" s="109">
        <f t="shared" si="27"/>
        <v>1.4333440442497214</v>
      </c>
      <c r="H81" s="104">
        <f>[1]MercLab!D259</f>
        <v>1417.9413101524115</v>
      </c>
      <c r="I81" s="109">
        <f t="shared" si="28"/>
        <v>0.62220147974583573</v>
      </c>
      <c r="J81" s="104">
        <f>[1]MercLab!E259</f>
        <v>24453.857935587213</v>
      </c>
      <c r="K81" s="109">
        <f t="shared" si="29"/>
        <v>1.6502442054163247</v>
      </c>
      <c r="L81" s="104">
        <f>[1]MercLab!F259</f>
        <v>0</v>
      </c>
      <c r="M81" s="109">
        <f t="shared" si="30"/>
        <v>0</v>
      </c>
      <c r="N81" s="104">
        <f>[1]MercLab!G259</f>
        <v>6653.9337952029955</v>
      </c>
      <c r="O81" s="109">
        <f t="shared" si="31"/>
        <v>0.52659208731614626</v>
      </c>
      <c r="P81" s="104">
        <f>'C03'!N81</f>
        <v>899.24125206673125</v>
      </c>
      <c r="Q81" s="109">
        <f t="shared" si="32"/>
        <v>0.21560895651035239</v>
      </c>
      <c r="R81" s="104">
        <f t="shared" si="23"/>
        <v>1051.0274133482962</v>
      </c>
      <c r="S81" s="109">
        <f t="shared" si="24"/>
        <v>0.6251028194708601</v>
      </c>
    </row>
    <row r="82" spans="1:19" x14ac:dyDescent="0.2">
      <c r="A82" s="53" t="s">
        <v>141</v>
      </c>
      <c r="B82" s="104">
        <f>'C03'!B82</f>
        <v>50097.746969729866</v>
      </c>
      <c r="C82" s="109">
        <f t="shared" si="25"/>
        <v>1.3711184219262544</v>
      </c>
      <c r="D82" s="104">
        <f>[1]MercLab!C260</f>
        <v>47241.441043699604</v>
      </c>
      <c r="E82" s="109">
        <f t="shared" si="26"/>
        <v>1.5395213240517316</v>
      </c>
      <c r="F82" s="104">
        <f t="shared" si="22"/>
        <v>45990.914154194259</v>
      </c>
      <c r="G82" s="109">
        <f t="shared" si="27"/>
        <v>2.5479790665649165</v>
      </c>
      <c r="H82" s="104">
        <f>[1]MercLab!D260</f>
        <v>3564.2591064404496</v>
      </c>
      <c r="I82" s="109">
        <f t="shared" si="28"/>
        <v>1.5640190989191529</v>
      </c>
      <c r="J82" s="104">
        <f>[1]MercLab!E260</f>
        <v>42426.655047753811</v>
      </c>
      <c r="K82" s="109">
        <f t="shared" si="29"/>
        <v>2.8631204872529543</v>
      </c>
      <c r="L82" s="104">
        <f>[1]MercLab!F260</f>
        <v>0</v>
      </c>
      <c r="M82" s="109">
        <f t="shared" si="30"/>
        <v>0</v>
      </c>
      <c r="N82" s="104">
        <f>[1]MercLab!G260</f>
        <v>1250.5268895053484</v>
      </c>
      <c r="O82" s="109">
        <f t="shared" si="31"/>
        <v>9.8966654201509005E-2</v>
      </c>
      <c r="P82" s="104">
        <f>'C03'!N82</f>
        <v>0</v>
      </c>
      <c r="Q82" s="109">
        <f t="shared" si="32"/>
        <v>0</v>
      </c>
      <c r="R82" s="104">
        <f t="shared" si="23"/>
        <v>2856.3059260302616</v>
      </c>
      <c r="S82" s="109">
        <f t="shared" si="24"/>
        <v>1.6987995412457972</v>
      </c>
    </row>
    <row r="83" spans="1:19" x14ac:dyDescent="0.2">
      <c r="A83" s="53" t="s">
        <v>142</v>
      </c>
      <c r="B83" s="104">
        <f>'C03'!B83</f>
        <v>8478.6915199954547</v>
      </c>
      <c r="C83" s="109">
        <f t="shared" si="25"/>
        <v>0.23205215483881805</v>
      </c>
      <c r="D83" s="104">
        <f>[1]MercLab!C261</f>
        <v>7633.1528998269159</v>
      </c>
      <c r="E83" s="109">
        <f t="shared" si="26"/>
        <v>0.24875197283166037</v>
      </c>
      <c r="F83" s="104">
        <f t="shared" si="22"/>
        <v>6189.0807600599655</v>
      </c>
      <c r="G83" s="109">
        <f t="shared" si="27"/>
        <v>0.34288616584226606</v>
      </c>
      <c r="H83" s="104">
        <f>[1]MercLab!D261</f>
        <v>0</v>
      </c>
      <c r="I83" s="109">
        <f t="shared" si="28"/>
        <v>0</v>
      </c>
      <c r="J83" s="104">
        <f>[1]MercLab!E261</f>
        <v>6189.0807600599655</v>
      </c>
      <c r="K83" s="109">
        <f t="shared" si="29"/>
        <v>0.41766394030935805</v>
      </c>
      <c r="L83" s="104">
        <f>[1]MercLab!F261</f>
        <v>0</v>
      </c>
      <c r="M83" s="109">
        <f t="shared" si="30"/>
        <v>0</v>
      </c>
      <c r="N83" s="104">
        <f>[1]MercLab!G261</f>
        <v>1444.0721397669497</v>
      </c>
      <c r="O83" s="109">
        <f t="shared" si="31"/>
        <v>0.11428381852299038</v>
      </c>
      <c r="P83" s="104">
        <f>'C03'!N83</f>
        <v>0</v>
      </c>
      <c r="Q83" s="109">
        <f t="shared" si="32"/>
        <v>0</v>
      </c>
      <c r="R83" s="104">
        <f t="shared" si="23"/>
        <v>845.53862016853873</v>
      </c>
      <c r="S83" s="109">
        <f t="shared" si="24"/>
        <v>0.50288752579253659</v>
      </c>
    </row>
    <row r="84" spans="1:19" x14ac:dyDescent="0.2">
      <c r="A84" s="53" t="s">
        <v>143</v>
      </c>
      <c r="B84" s="104">
        <f>'C03'!B84</f>
        <v>34738.999222096216</v>
      </c>
      <c r="C84" s="109">
        <f t="shared" si="25"/>
        <v>0.95076694409985729</v>
      </c>
      <c r="D84" s="104">
        <f>[1]MercLab!C262</f>
        <v>33167.684267996716</v>
      </c>
      <c r="E84" s="109">
        <f t="shared" si="26"/>
        <v>1.0808806012662071</v>
      </c>
      <c r="F84" s="104">
        <f t="shared" si="22"/>
        <v>16619.710957690557</v>
      </c>
      <c r="G84" s="109">
        <f t="shared" si="27"/>
        <v>0.92076177200085474</v>
      </c>
      <c r="H84" s="104">
        <f>[1]MercLab!D262</f>
        <v>0</v>
      </c>
      <c r="I84" s="109">
        <f t="shared" si="28"/>
        <v>0</v>
      </c>
      <c r="J84" s="104">
        <f>[1]MercLab!E262</f>
        <v>16619.710957690557</v>
      </c>
      <c r="K84" s="109">
        <f t="shared" si="29"/>
        <v>1.1215646126621874</v>
      </c>
      <c r="L84" s="104">
        <f>[1]MercLab!F262</f>
        <v>0</v>
      </c>
      <c r="M84" s="109">
        <f t="shared" si="30"/>
        <v>0</v>
      </c>
      <c r="N84" s="104">
        <f>[1]MercLab!G262</f>
        <v>16547.973310306137</v>
      </c>
      <c r="O84" s="109">
        <f t="shared" si="31"/>
        <v>1.3096060277317718</v>
      </c>
      <c r="P84" s="104">
        <f>'C03'!N84</f>
        <v>0</v>
      </c>
      <c r="Q84" s="109">
        <f t="shared" si="32"/>
        <v>0</v>
      </c>
      <c r="R84" s="104">
        <f t="shared" si="23"/>
        <v>1571.3149540995</v>
      </c>
      <c r="S84" s="109">
        <f t="shared" si="24"/>
        <v>0.93454594581428274</v>
      </c>
    </row>
    <row r="85" spans="1:19" x14ac:dyDescent="0.2">
      <c r="A85" s="53" t="s">
        <v>144</v>
      </c>
      <c r="B85" s="104">
        <f>'C03'!B85</f>
        <v>67606.319092473219</v>
      </c>
      <c r="C85" s="109">
        <f t="shared" si="25"/>
        <v>1.8503081506304819</v>
      </c>
      <c r="D85" s="104">
        <f>[1]MercLab!C263</f>
        <v>64984.308756562219</v>
      </c>
      <c r="E85" s="109">
        <f t="shared" si="26"/>
        <v>2.1177323732979514</v>
      </c>
      <c r="F85" s="104">
        <f t="shared" si="22"/>
        <v>57109.574022058165</v>
      </c>
      <c r="G85" s="109">
        <f t="shared" si="27"/>
        <v>3.1639727495038983</v>
      </c>
      <c r="H85" s="104">
        <f>[1]MercLab!D263</f>
        <v>206.15848911922711</v>
      </c>
      <c r="I85" s="109">
        <f t="shared" si="28"/>
        <v>9.0463629258647649E-2</v>
      </c>
      <c r="J85" s="104">
        <f>[1]MercLab!E263</f>
        <v>56903.41553293894</v>
      </c>
      <c r="K85" s="109">
        <f t="shared" si="29"/>
        <v>3.8400702252781289</v>
      </c>
      <c r="L85" s="104">
        <f>[1]MercLab!F263</f>
        <v>0</v>
      </c>
      <c r="M85" s="109">
        <f t="shared" si="30"/>
        <v>0</v>
      </c>
      <c r="N85" s="104">
        <f>[1]MercLab!G263</f>
        <v>7874.734734504058</v>
      </c>
      <c r="O85" s="109">
        <f t="shared" si="31"/>
        <v>0.62320623086045346</v>
      </c>
      <c r="P85" s="104">
        <f>'C03'!N85</f>
        <v>1538.9562310857943</v>
      </c>
      <c r="Q85" s="109">
        <f t="shared" si="32"/>
        <v>0.36899190994286091</v>
      </c>
      <c r="R85" s="104">
        <f t="shared" si="23"/>
        <v>1083.0541048252053</v>
      </c>
      <c r="S85" s="109">
        <f t="shared" si="24"/>
        <v>0.64415082420059488</v>
      </c>
    </row>
    <row r="86" spans="1:19" ht="22.5" x14ac:dyDescent="0.2">
      <c r="A86" s="275" t="s">
        <v>145</v>
      </c>
      <c r="B86" s="104">
        <f>'C03'!B86</f>
        <v>103097.20797603962</v>
      </c>
      <c r="C86" s="109">
        <f t="shared" si="25"/>
        <v>2.8216534605941885</v>
      </c>
      <c r="D86" s="104">
        <f>[1]MercLab!C264</f>
        <v>101641.00395538122</v>
      </c>
      <c r="E86" s="109">
        <f t="shared" si="26"/>
        <v>3.312314136281088</v>
      </c>
      <c r="F86" s="104">
        <f t="shared" si="22"/>
        <v>101641.00395538122</v>
      </c>
      <c r="G86" s="109">
        <f t="shared" si="27"/>
        <v>5.6310937746240679</v>
      </c>
      <c r="H86" s="104">
        <f>[1]MercLab!D264</f>
        <v>101641.00395538122</v>
      </c>
      <c r="I86" s="109">
        <f t="shared" si="28"/>
        <v>44.60070569288434</v>
      </c>
      <c r="J86" s="104">
        <f>[1]MercLab!E264</f>
        <v>0</v>
      </c>
      <c r="K86" s="109">
        <f t="shared" si="29"/>
        <v>0</v>
      </c>
      <c r="L86" s="104">
        <f>[1]MercLab!F264</f>
        <v>0</v>
      </c>
      <c r="M86" s="109">
        <f t="shared" si="30"/>
        <v>0</v>
      </c>
      <c r="N86" s="104">
        <f>[1]MercLab!G264</f>
        <v>0</v>
      </c>
      <c r="O86" s="109">
        <f t="shared" si="31"/>
        <v>0</v>
      </c>
      <c r="P86" s="104">
        <f>'C03'!N86</f>
        <v>0</v>
      </c>
      <c r="Q86" s="109">
        <f t="shared" si="32"/>
        <v>0</v>
      </c>
      <c r="R86" s="104">
        <f t="shared" si="23"/>
        <v>1456.2040206583915</v>
      </c>
      <c r="S86" s="109">
        <f t="shared" si="24"/>
        <v>0.86608325099576611</v>
      </c>
    </row>
    <row r="87" spans="1:19" x14ac:dyDescent="0.2">
      <c r="A87" s="53" t="s">
        <v>146</v>
      </c>
      <c r="B87" s="104">
        <f>'C03'!B87</f>
        <v>133048.91043893</v>
      </c>
      <c r="C87" s="109">
        <f t="shared" si="25"/>
        <v>3.6413975309160884</v>
      </c>
      <c r="D87" s="104">
        <f>[1]MercLab!C265</f>
        <v>128766.40968547353</v>
      </c>
      <c r="E87" s="109">
        <f t="shared" si="26"/>
        <v>4.1962867590976289</v>
      </c>
      <c r="F87" s="104">
        <f t="shared" si="22"/>
        <v>125485.2195755373</v>
      </c>
      <c r="G87" s="109">
        <f t="shared" si="27"/>
        <v>6.952106052291029</v>
      </c>
      <c r="H87" s="104">
        <f>[1]MercLab!D265</f>
        <v>82931.677217668708</v>
      </c>
      <c r="I87" s="109">
        <f t="shared" si="28"/>
        <v>36.390936573454567</v>
      </c>
      <c r="J87" s="104">
        <f>[1]MercLab!E265</f>
        <v>42553.542357868588</v>
      </c>
      <c r="K87" s="109">
        <f t="shared" si="29"/>
        <v>2.871683350781864</v>
      </c>
      <c r="L87" s="104">
        <f>[1]MercLab!F265</f>
        <v>0</v>
      </c>
      <c r="M87" s="109">
        <f t="shared" si="30"/>
        <v>0</v>
      </c>
      <c r="N87" s="104">
        <f>[1]MercLab!G265</f>
        <v>3281.1901099363104</v>
      </c>
      <c r="O87" s="109">
        <f t="shared" si="31"/>
        <v>0.25967327028683562</v>
      </c>
      <c r="P87" s="104">
        <f>'C03'!N87</f>
        <v>0</v>
      </c>
      <c r="Q87" s="109">
        <f t="shared" si="32"/>
        <v>0</v>
      </c>
      <c r="R87" s="104">
        <f t="shared" si="23"/>
        <v>4282.5007534564793</v>
      </c>
      <c r="S87" s="109">
        <f t="shared" si="24"/>
        <v>2.5470347027804929</v>
      </c>
    </row>
    <row r="88" spans="1:19" ht="22.5" x14ac:dyDescent="0.2">
      <c r="A88" s="275" t="s">
        <v>147</v>
      </c>
      <c r="B88" s="104">
        <f>'C03'!B88</f>
        <v>68899.98812598949</v>
      </c>
      <c r="C88" s="109">
        <f t="shared" si="25"/>
        <v>1.8857144024286203</v>
      </c>
      <c r="D88" s="104">
        <f>[1]MercLab!C266</f>
        <v>63758.543874780604</v>
      </c>
      <c r="E88" s="109">
        <f t="shared" si="26"/>
        <v>2.0777866999212451</v>
      </c>
      <c r="F88" s="104">
        <f t="shared" si="22"/>
        <v>59426.216851331381</v>
      </c>
      <c r="G88" s="109">
        <f t="shared" si="27"/>
        <v>3.2923189140072964</v>
      </c>
      <c r="H88" s="104">
        <f>[1]MercLab!D266</f>
        <v>29099.581310556699</v>
      </c>
      <c r="I88" s="109">
        <f t="shared" si="28"/>
        <v>12.76907755051335</v>
      </c>
      <c r="J88" s="104">
        <f>[1]MercLab!E266</f>
        <v>30326.635540774681</v>
      </c>
      <c r="K88" s="109">
        <f t="shared" si="29"/>
        <v>2.0465627428915711</v>
      </c>
      <c r="L88" s="104">
        <f>[1]MercLab!F266</f>
        <v>0</v>
      </c>
      <c r="M88" s="109">
        <f t="shared" si="30"/>
        <v>0</v>
      </c>
      <c r="N88" s="104">
        <f>[1]MercLab!G266</f>
        <v>4332.3270234492666</v>
      </c>
      <c r="O88" s="109">
        <f t="shared" si="31"/>
        <v>0.34286020877739998</v>
      </c>
      <c r="P88" s="104">
        <f>'C03'!N88</f>
        <v>0</v>
      </c>
      <c r="Q88" s="109">
        <f t="shared" si="32"/>
        <v>0</v>
      </c>
      <c r="R88" s="104">
        <f t="shared" si="23"/>
        <v>5141.4442512088863</v>
      </c>
      <c r="S88" s="109">
        <f t="shared" si="24"/>
        <v>3.0578948339170169</v>
      </c>
    </row>
    <row r="89" spans="1:19" ht="22.5" x14ac:dyDescent="0.2">
      <c r="A89" s="275" t="s">
        <v>148</v>
      </c>
      <c r="B89" s="104">
        <f>'C03'!B89</f>
        <v>24747.645697879503</v>
      </c>
      <c r="C89" s="109">
        <f t="shared" si="25"/>
        <v>0.67731494863769071</v>
      </c>
      <c r="D89" s="104">
        <f>[1]MercLab!C267</f>
        <v>21661.538082467137</v>
      </c>
      <c r="E89" s="109">
        <f t="shared" si="26"/>
        <v>0.70591410958164147</v>
      </c>
      <c r="F89" s="104">
        <f t="shared" si="22"/>
        <v>9442.5727966390677</v>
      </c>
      <c r="G89" s="109">
        <f t="shared" si="27"/>
        <v>0.52313545540076023</v>
      </c>
      <c r="H89" s="104">
        <f>[1]MercLab!D267</f>
        <v>0</v>
      </c>
      <c r="I89" s="109">
        <f t="shared" si="28"/>
        <v>0</v>
      </c>
      <c r="J89" s="104">
        <f>[1]MercLab!E267</f>
        <v>9442.5727966390677</v>
      </c>
      <c r="K89" s="109">
        <f t="shared" si="29"/>
        <v>0.63722260442179413</v>
      </c>
      <c r="L89" s="104">
        <f>[1]MercLab!F267</f>
        <v>0</v>
      </c>
      <c r="M89" s="109">
        <f t="shared" si="30"/>
        <v>0</v>
      </c>
      <c r="N89" s="104">
        <f>[1]MercLab!G267</f>
        <v>12218.965285828073</v>
      </c>
      <c r="O89" s="109">
        <f t="shared" si="31"/>
        <v>0.96700848441661402</v>
      </c>
      <c r="P89" s="104">
        <f>'C03'!N89</f>
        <v>1797.3763794340982</v>
      </c>
      <c r="Q89" s="109">
        <f t="shared" si="32"/>
        <v>0.43095270010742687</v>
      </c>
      <c r="R89" s="104">
        <f t="shared" si="23"/>
        <v>1288.7312359782663</v>
      </c>
      <c r="S89" s="109">
        <f t="shared" si="24"/>
        <v>0.76647813265287235</v>
      </c>
    </row>
    <row r="90" spans="1:19" x14ac:dyDescent="0.2">
      <c r="A90" s="53" t="s">
        <v>149</v>
      </c>
      <c r="B90" s="104">
        <f>'C03'!B90</f>
        <v>176527.26386770152</v>
      </c>
      <c r="C90" s="109">
        <f t="shared" si="25"/>
        <v>4.8313506714680816</v>
      </c>
      <c r="D90" s="104">
        <f>[1]MercLab!C268</f>
        <v>165365.606514365</v>
      </c>
      <c r="E90" s="109">
        <f t="shared" si="26"/>
        <v>5.3889947442144264</v>
      </c>
      <c r="F90" s="104">
        <f t="shared" si="22"/>
        <v>38204.443453738502</v>
      </c>
      <c r="G90" s="109">
        <f t="shared" si="27"/>
        <v>2.1165946352690885</v>
      </c>
      <c r="H90" s="104">
        <f>[1]MercLab!D268</f>
        <v>0</v>
      </c>
      <c r="I90" s="109">
        <f t="shared" si="28"/>
        <v>0</v>
      </c>
      <c r="J90" s="104">
        <f>[1]MercLab!E268</f>
        <v>38204.443453738502</v>
      </c>
      <c r="K90" s="109">
        <f t="shared" si="29"/>
        <v>2.5781887502886423</v>
      </c>
      <c r="L90" s="104">
        <f>[1]MercLab!F268</f>
        <v>0</v>
      </c>
      <c r="M90" s="109">
        <f t="shared" si="30"/>
        <v>0</v>
      </c>
      <c r="N90" s="104">
        <f>[1]MercLab!G268</f>
        <v>127161.1630606268</v>
      </c>
      <c r="O90" s="109">
        <f t="shared" si="31"/>
        <v>10.06352998731654</v>
      </c>
      <c r="P90" s="104">
        <f>'C03'!N90</f>
        <v>8336.7214287523966</v>
      </c>
      <c r="Q90" s="109">
        <f t="shared" si="32"/>
        <v>1.9988760567196606</v>
      </c>
      <c r="R90" s="104">
        <f t="shared" si="23"/>
        <v>2824.9359245841042</v>
      </c>
      <c r="S90" s="109">
        <f t="shared" si="24"/>
        <v>1.6801421055768957</v>
      </c>
    </row>
    <row r="91" spans="1:19" ht="33.75" x14ac:dyDescent="0.2">
      <c r="A91" s="275" t="s">
        <v>150</v>
      </c>
      <c r="B91" s="104">
        <f>'C03'!B91</f>
        <v>101762.77990838763</v>
      </c>
      <c r="C91" s="109">
        <f t="shared" si="25"/>
        <v>2.7851316803353154</v>
      </c>
      <c r="D91" s="104">
        <f>[1]MercLab!C269</f>
        <v>101762.77990838763</v>
      </c>
      <c r="E91" s="109">
        <f t="shared" si="26"/>
        <v>3.3162826154863829</v>
      </c>
      <c r="F91" s="104">
        <f t="shared" si="22"/>
        <v>99425.103105601462</v>
      </c>
      <c r="G91" s="109">
        <f t="shared" si="27"/>
        <v>5.5083288963289201</v>
      </c>
      <c r="H91" s="104">
        <f>[1]MercLab!D269</f>
        <v>0</v>
      </c>
      <c r="I91" s="109">
        <f t="shared" si="28"/>
        <v>0</v>
      </c>
      <c r="J91" s="104">
        <f>[1]MercLab!E269</f>
        <v>4153.0434973449828</v>
      </c>
      <c r="K91" s="109">
        <f t="shared" si="29"/>
        <v>0.28026399696882554</v>
      </c>
      <c r="L91" s="104">
        <f>[1]MercLab!F269</f>
        <v>95272.059608256473</v>
      </c>
      <c r="M91" s="109">
        <f t="shared" si="30"/>
        <v>100</v>
      </c>
      <c r="N91" s="104">
        <f>[1]MercLab!G269</f>
        <v>2337.6768027861949</v>
      </c>
      <c r="O91" s="109">
        <f t="shared" si="31"/>
        <v>0.18500366023136283</v>
      </c>
      <c r="P91" s="104">
        <f>'C03'!N91</f>
        <v>0</v>
      </c>
      <c r="Q91" s="109">
        <f t="shared" si="32"/>
        <v>0</v>
      </c>
      <c r="R91" s="104">
        <f t="shared" si="23"/>
        <v>0</v>
      </c>
      <c r="S91" s="109">
        <f t="shared" si="24"/>
        <v>0</v>
      </c>
    </row>
    <row r="92" spans="1:19" ht="22.5" x14ac:dyDescent="0.2">
      <c r="A92" s="275" t="s">
        <v>151</v>
      </c>
      <c r="B92" s="104">
        <f>'C03'!B92</f>
        <v>3329.7751783478611</v>
      </c>
      <c r="C92" s="109">
        <f t="shared" si="25"/>
        <v>9.1132163900786087E-2</v>
      </c>
      <c r="D92" s="104">
        <f>[1]MercLab!C270</f>
        <v>3329.7751783478611</v>
      </c>
      <c r="E92" s="109">
        <f t="shared" si="26"/>
        <v>0.10851192889359074</v>
      </c>
      <c r="F92" s="104">
        <f t="shared" si="22"/>
        <v>3329.7751783478611</v>
      </c>
      <c r="G92" s="109">
        <f t="shared" si="27"/>
        <v>0.18447551232299375</v>
      </c>
      <c r="H92" s="104">
        <f>[1]MercLab!D270</f>
        <v>0</v>
      </c>
      <c r="I92" s="109">
        <f t="shared" si="28"/>
        <v>0</v>
      </c>
      <c r="J92" s="104">
        <f>[1]MercLab!E270</f>
        <v>3329.7751783478611</v>
      </c>
      <c r="K92" s="109">
        <f t="shared" si="29"/>
        <v>0.22470655582778154</v>
      </c>
      <c r="L92" s="104">
        <f>[1]MercLab!F270</f>
        <v>0</v>
      </c>
      <c r="M92" s="109">
        <f t="shared" si="30"/>
        <v>0</v>
      </c>
      <c r="N92" s="104">
        <f>[1]MercLab!G270</f>
        <v>0</v>
      </c>
      <c r="O92" s="109">
        <f t="shared" si="31"/>
        <v>0</v>
      </c>
      <c r="P92" s="104">
        <f>'C03'!N92</f>
        <v>0</v>
      </c>
      <c r="Q92" s="109">
        <f t="shared" si="32"/>
        <v>0</v>
      </c>
      <c r="R92" s="104">
        <f t="shared" si="23"/>
        <v>0</v>
      </c>
      <c r="S92" s="109">
        <f t="shared" si="24"/>
        <v>0</v>
      </c>
    </row>
    <row r="93" spans="1:19" x14ac:dyDescent="0.2">
      <c r="A93" s="107" t="s">
        <v>164</v>
      </c>
      <c r="B93" s="104">
        <f>'C03'!B93</f>
        <v>2744.0401184157672</v>
      </c>
      <c r="C93" s="109">
        <f t="shared" si="25"/>
        <v>7.5101260724117685E-2</v>
      </c>
      <c r="D93" s="104">
        <f>[1]MercLab!C271</f>
        <v>2537.8816292965403</v>
      </c>
      <c r="E93" s="109">
        <f t="shared" si="26"/>
        <v>8.270541287271449E-2</v>
      </c>
      <c r="F93" s="104">
        <f t="shared" si="22"/>
        <v>2537.8816292965403</v>
      </c>
      <c r="G93" s="109">
        <f t="shared" si="27"/>
        <v>0.14060319051687128</v>
      </c>
      <c r="H93" s="104">
        <f>[1]MercLab!D271</f>
        <v>361.01803494173743</v>
      </c>
      <c r="I93" s="109">
        <f t="shared" si="28"/>
        <v>0.1584169626396866</v>
      </c>
      <c r="J93" s="104">
        <f>[1]MercLab!E271</f>
        <v>2176.8635943548029</v>
      </c>
      <c r="K93" s="109">
        <f t="shared" si="29"/>
        <v>0.1469034678302388</v>
      </c>
      <c r="L93" s="104">
        <f>[1]MercLab!F271</f>
        <v>0</v>
      </c>
      <c r="M93" s="109">
        <f t="shared" si="30"/>
        <v>0</v>
      </c>
      <c r="N93" s="104">
        <f>[1]MercLab!G271</f>
        <v>0</v>
      </c>
      <c r="O93" s="109">
        <f t="shared" si="31"/>
        <v>0</v>
      </c>
      <c r="P93" s="104">
        <f>'C03'!N93</f>
        <v>0</v>
      </c>
      <c r="Q93" s="109">
        <f t="shared" si="32"/>
        <v>0</v>
      </c>
      <c r="R93" s="104">
        <f t="shared" si="23"/>
        <v>206.15848911922694</v>
      </c>
      <c r="S93" s="109">
        <f t="shared" si="24"/>
        <v>0.12261359805614847</v>
      </c>
    </row>
    <row r="94" spans="1:19" x14ac:dyDescent="0.2">
      <c r="A94" s="53" t="s">
        <v>153</v>
      </c>
      <c r="B94" s="104">
        <f>'C03'!B94</f>
        <v>247.39018694307251</v>
      </c>
      <c r="C94" s="109">
        <f t="shared" si="25"/>
        <v>6.7707883735046871E-3</v>
      </c>
      <c r="D94" s="104">
        <f>[1]MercLab!C273</f>
        <v>0</v>
      </c>
      <c r="E94" s="109">
        <f t="shared" si="26"/>
        <v>0</v>
      </c>
      <c r="F94" s="104">
        <f t="shared" si="22"/>
        <v>0</v>
      </c>
      <c r="G94" s="109">
        <f t="shared" si="27"/>
        <v>0</v>
      </c>
      <c r="H94" s="104">
        <f>[1]MercLab!D273</f>
        <v>0</v>
      </c>
      <c r="I94" s="109">
        <f t="shared" si="28"/>
        <v>0</v>
      </c>
      <c r="J94" s="104">
        <f>[1]MercLab!E273</f>
        <v>0</v>
      </c>
      <c r="K94" s="109">
        <f t="shared" si="29"/>
        <v>0</v>
      </c>
      <c r="L94" s="104">
        <f>[1]MercLab!F273</f>
        <v>0</v>
      </c>
      <c r="M94" s="109">
        <f t="shared" si="30"/>
        <v>0</v>
      </c>
      <c r="N94" s="104">
        <f>[1]MercLab!G273</f>
        <v>0</v>
      </c>
      <c r="O94" s="109">
        <f t="shared" si="31"/>
        <v>0</v>
      </c>
      <c r="P94" s="104">
        <f>'C03'!N94</f>
        <v>0</v>
      </c>
      <c r="Q94" s="109">
        <f t="shared" si="32"/>
        <v>0</v>
      </c>
      <c r="R94" s="104">
        <f t="shared" si="23"/>
        <v>247.39018694307251</v>
      </c>
      <c r="S94" s="109">
        <f t="shared" si="24"/>
        <v>0.14713631766737825</v>
      </c>
    </row>
    <row r="95" spans="1:19" x14ac:dyDescent="0.2">
      <c r="A95" s="53"/>
      <c r="B95" s="104"/>
      <c r="C95" s="109"/>
      <c r="D95" s="104"/>
      <c r="E95" s="109"/>
      <c r="F95" s="104"/>
      <c r="G95" s="109"/>
      <c r="H95" s="104"/>
      <c r="I95" s="109"/>
      <c r="J95" s="104"/>
      <c r="K95" s="109"/>
      <c r="L95" s="104"/>
      <c r="M95" s="109"/>
      <c r="N95" s="104"/>
      <c r="O95" s="109"/>
      <c r="P95" s="104"/>
      <c r="Q95" s="109"/>
      <c r="R95" s="104"/>
      <c r="S95" s="109"/>
    </row>
    <row r="96" spans="1:19" x14ac:dyDescent="0.2">
      <c r="A96" s="52" t="s">
        <v>18</v>
      </c>
      <c r="B96" s="103"/>
      <c r="C96" s="67"/>
      <c r="D96" s="103"/>
      <c r="E96" s="108"/>
      <c r="F96" s="103"/>
      <c r="G96" s="108"/>
      <c r="H96" s="103"/>
      <c r="I96" s="108"/>
      <c r="J96" s="103"/>
      <c r="K96" s="108"/>
      <c r="L96" s="103"/>
      <c r="M96" s="108"/>
      <c r="N96" s="103"/>
      <c r="O96" s="108"/>
      <c r="P96" s="103"/>
      <c r="Q96" s="108"/>
      <c r="R96" s="103"/>
      <c r="S96" s="108"/>
    </row>
    <row r="97" spans="1:20" x14ac:dyDescent="0.2">
      <c r="A97" s="53" t="s">
        <v>154</v>
      </c>
      <c r="B97" s="69">
        <f>'C03'!B98</f>
        <v>102445.62125602036</v>
      </c>
      <c r="C97" s="109">
        <f t="shared" ref="C97:C108" si="33">IF(ISNUMBER(B97/B$69*100),B97/B$69*100,0)</f>
        <v>2.8038202722905163</v>
      </c>
      <c r="D97" s="69">
        <f>[1]MercLab!C275</f>
        <v>98444.60622161557</v>
      </c>
      <c r="E97" s="109">
        <f t="shared" ref="E97:E108" si="34">IF(ISNUMBER(D97/D$69*100),D97/D$69*100,0)</f>
        <v>3.2081487602348564</v>
      </c>
      <c r="F97" s="69">
        <f t="shared" si="22"/>
        <v>62629.68254063731</v>
      </c>
      <c r="G97" s="109">
        <f t="shared" ref="G97:G108" si="35">IF(ISNUMBER(F97/F$69*100),F97/F$69*100,0)</f>
        <v>3.4697966542723493</v>
      </c>
      <c r="H97" s="69">
        <f>[1]MercLab!D275</f>
        <v>17537.007129898586</v>
      </c>
      <c r="I97" s="109">
        <f t="shared" ref="I97" si="36">IF(ISNUMBER(H97/H$69*100),H97/H$69*100,0)</f>
        <v>7.6953479727333089</v>
      </c>
      <c r="J97" s="69">
        <f>[1]MercLab!E275</f>
        <v>45092.675410738724</v>
      </c>
      <c r="K97" s="109">
        <f t="shared" ref="K97" si="37">IF(ISNUMBER(J97/J$69*100),J97/J$69*100,0)</f>
        <v>3.0430342115874343</v>
      </c>
      <c r="L97" s="104">
        <f>[1]MercLab!F275</f>
        <v>0</v>
      </c>
      <c r="M97" s="109">
        <f t="shared" ref="M97" si="38">IF(ISNUMBER(L97/L$69*100),L97/L$69*100,0)</f>
        <v>0</v>
      </c>
      <c r="N97" s="69">
        <f>[1]MercLab!G275</f>
        <v>35814.923680978325</v>
      </c>
      <c r="O97" s="109">
        <f t="shared" ref="O97" si="39">IF(ISNUMBER(N97/N$69*100),N97/N$69*100,0)</f>
        <v>2.8343918047142949</v>
      </c>
      <c r="P97" s="69">
        <f>'C03'!N98</f>
        <v>0</v>
      </c>
      <c r="Q97" s="109">
        <f t="shared" ref="Q97" si="40">IF(ISNUMBER(P97/P$69*100),P97/P$69*100,0)</f>
        <v>0</v>
      </c>
      <c r="R97" s="69">
        <f t="shared" si="23"/>
        <v>4001.015034404787</v>
      </c>
      <c r="S97" s="109">
        <f t="shared" si="24"/>
        <v>2.3796199290216995</v>
      </c>
    </row>
    <row r="98" spans="1:20" x14ac:dyDescent="0.2">
      <c r="A98" s="53" t="s">
        <v>155</v>
      </c>
      <c r="B98" s="69">
        <f>'C03'!B99</f>
        <v>157984.05193783841</v>
      </c>
      <c r="C98" s="109">
        <f t="shared" si="33"/>
        <v>4.3238440266267411</v>
      </c>
      <c r="D98" s="69">
        <f>[1]MercLab!C276</f>
        <v>149359.70037403586</v>
      </c>
      <c r="E98" s="109">
        <f t="shared" si="34"/>
        <v>4.8673884326920227</v>
      </c>
      <c r="F98" s="69">
        <f t="shared" si="22"/>
        <v>127565.2803171822</v>
      </c>
      <c r="G98" s="109">
        <f t="shared" si="35"/>
        <v>7.0673451451502309</v>
      </c>
      <c r="H98" s="69">
        <f>[1]MercLab!D276</f>
        <v>61805.871689364823</v>
      </c>
      <c r="I98" s="109">
        <f t="shared" ref="I98:I108" si="41">IF(ISNUMBER(H98/H$69*100),H98/H$69*100,0)</f>
        <v>27.120801507624126</v>
      </c>
      <c r="J98" s="69">
        <f>[1]MercLab!E276</f>
        <v>65759.408627817378</v>
      </c>
      <c r="K98" s="109">
        <f t="shared" ref="K98:K108" si="42">IF(ISNUMBER(J98/J$69*100),J98/J$69*100,0)</f>
        <v>4.4377080837512439</v>
      </c>
      <c r="L98" s="104">
        <f>[1]MercLab!F276</f>
        <v>0</v>
      </c>
      <c r="M98" s="109">
        <f t="shared" ref="M98:M108" si="43">IF(ISNUMBER(L98/L$69*100),L98/L$69*100,0)</f>
        <v>0</v>
      </c>
      <c r="N98" s="69">
        <f>[1]MercLab!G276</f>
        <v>21794.420056853833</v>
      </c>
      <c r="O98" s="109">
        <f t="shared" ref="O98:O108" si="44">IF(ISNUMBER(N98/N$69*100),N98/N$69*100,0)</f>
        <v>1.7248096393531092</v>
      </c>
      <c r="P98" s="69">
        <f>'C03'!N99</f>
        <v>0</v>
      </c>
      <c r="Q98" s="109">
        <f t="shared" ref="Q98:Q108" si="45">IF(ISNUMBER(P98/P$69*100),P98/P$69*100,0)</f>
        <v>0</v>
      </c>
      <c r="R98" s="69">
        <f t="shared" ref="R98:R108" si="46">B98-(D98+P98)</f>
        <v>8624.3515638025419</v>
      </c>
      <c r="S98" s="109">
        <f t="shared" ref="S98:S108" si="47">IF(ISNUMBER(R98/R$8*100),R98/R$8*100,0)</f>
        <v>5.1293680927562555</v>
      </c>
    </row>
    <row r="99" spans="1:20" x14ac:dyDescent="0.2">
      <c r="A99" s="53" t="s">
        <v>156</v>
      </c>
      <c r="B99" s="69">
        <f>'C03'!B100</f>
        <v>242620.76628486117</v>
      </c>
      <c r="C99" s="109">
        <f t="shared" si="33"/>
        <v>6.6402547483031302</v>
      </c>
      <c r="D99" s="69">
        <f>[1]MercLab!C277</f>
        <v>230558.00120261486</v>
      </c>
      <c r="E99" s="109">
        <f t="shared" si="34"/>
        <v>7.5135082978064327</v>
      </c>
      <c r="F99" s="69">
        <f t="shared" si="22"/>
        <v>196411.49626838553</v>
      </c>
      <c r="G99" s="109">
        <f t="shared" si="35"/>
        <v>10.881548891302034</v>
      </c>
      <c r="H99" s="69">
        <f>[1]MercLab!D277</f>
        <v>73075.765346316068</v>
      </c>
      <c r="I99" s="109">
        <f t="shared" si="41"/>
        <v>32.066101048392532</v>
      </c>
      <c r="J99" s="69">
        <f>[1]MercLab!E277</f>
        <v>123335.73092206946</v>
      </c>
      <c r="K99" s="109">
        <f t="shared" si="42"/>
        <v>8.3231887504643201</v>
      </c>
      <c r="L99" s="104">
        <f>[1]MercLab!F277</f>
        <v>0</v>
      </c>
      <c r="M99" s="109">
        <f t="shared" si="43"/>
        <v>0</v>
      </c>
      <c r="N99" s="69">
        <f>[1]MercLab!G277</f>
        <v>34146.50493422951</v>
      </c>
      <c r="O99" s="109">
        <f t="shared" si="44"/>
        <v>2.7023532035786424</v>
      </c>
      <c r="P99" s="69">
        <f>'C03'!N100</f>
        <v>3041.2623535327452</v>
      </c>
      <c r="Q99" s="109">
        <f t="shared" si="45"/>
        <v>0.72919630968036753</v>
      </c>
      <c r="R99" s="69">
        <f t="shared" si="46"/>
        <v>9021.5027287135599</v>
      </c>
      <c r="S99" s="109">
        <f t="shared" si="47"/>
        <v>5.3655753598446774</v>
      </c>
    </row>
    <row r="100" spans="1:20" x14ac:dyDescent="0.2">
      <c r="A100" s="53" t="s">
        <v>157</v>
      </c>
      <c r="B100" s="69">
        <f>'C03'!B101</f>
        <v>106552.04840481604</v>
      </c>
      <c r="C100" s="109">
        <f t="shared" si="33"/>
        <v>2.9162085183210991</v>
      </c>
      <c r="D100" s="69">
        <f>[1]MercLab!C278</f>
        <v>103081.53046141866</v>
      </c>
      <c r="E100" s="109">
        <f t="shared" si="34"/>
        <v>3.3592585398579162</v>
      </c>
      <c r="F100" s="69">
        <f t="shared" si="22"/>
        <v>100028.53520570968</v>
      </c>
      <c r="G100" s="109">
        <f t="shared" si="35"/>
        <v>5.5417601161132053</v>
      </c>
      <c r="H100" s="69">
        <f>[1]MercLab!D278</f>
        <v>20814.060651260439</v>
      </c>
      <c r="I100" s="109">
        <f t="shared" si="41"/>
        <v>9.1333394718162157</v>
      </c>
      <c r="J100" s="69">
        <f>[1]MercLab!E278</f>
        <v>79214.474554449233</v>
      </c>
      <c r="K100" s="109">
        <f t="shared" si="42"/>
        <v>5.3457097838267815</v>
      </c>
      <c r="L100" s="104">
        <f>[1]MercLab!F278</f>
        <v>0</v>
      </c>
      <c r="M100" s="109">
        <f t="shared" si="43"/>
        <v>0</v>
      </c>
      <c r="N100" s="69">
        <f>[1]MercLab!G278</f>
        <v>3052.9952557089555</v>
      </c>
      <c r="O100" s="109">
        <f t="shared" si="44"/>
        <v>0.24161393752205559</v>
      </c>
      <c r="P100" s="69">
        <f>'C03'!N101</f>
        <v>1031.2738035623154</v>
      </c>
      <c r="Q100" s="109">
        <f t="shared" si="45"/>
        <v>0.24726609033059857</v>
      </c>
      <c r="R100" s="69">
        <f t="shared" si="46"/>
        <v>2439.2441398350638</v>
      </c>
      <c r="S100" s="109">
        <f t="shared" si="47"/>
        <v>1.4507503513453845</v>
      </c>
    </row>
    <row r="101" spans="1:20" ht="22.5" x14ac:dyDescent="0.2">
      <c r="A101" s="275" t="s">
        <v>158</v>
      </c>
      <c r="B101" s="69">
        <f>'C03'!B102</f>
        <v>872995.86086361448</v>
      </c>
      <c r="C101" s="109">
        <f t="shared" si="33"/>
        <v>23.892904960750283</v>
      </c>
      <c r="D101" s="69">
        <f>[1]MercLab!C279</f>
        <v>713101.22790610057</v>
      </c>
      <c r="E101" s="109">
        <f t="shared" si="34"/>
        <v>23.238803099875575</v>
      </c>
      <c r="F101" s="69">
        <f t="shared" si="22"/>
        <v>303038.13834075979</v>
      </c>
      <c r="G101" s="109">
        <f t="shared" si="35"/>
        <v>16.78885595259781</v>
      </c>
      <c r="H101" s="69">
        <f>[1]MercLab!D279</f>
        <v>21114.26884413046</v>
      </c>
      <c r="I101" s="109">
        <f t="shared" si="41"/>
        <v>9.2650726969491171</v>
      </c>
      <c r="J101" s="69">
        <f>[1]MercLab!E279</f>
        <v>268867.32342826464</v>
      </c>
      <c r="K101" s="109">
        <f t="shared" si="42"/>
        <v>18.144243075346711</v>
      </c>
      <c r="L101" s="104">
        <f>[1]MercLab!F279</f>
        <v>13056.54606836472</v>
      </c>
      <c r="M101" s="109">
        <f t="shared" si="43"/>
        <v>13.704485997312494</v>
      </c>
      <c r="N101" s="69">
        <f>[1]MercLab!G279</f>
        <v>410063.08956531226</v>
      </c>
      <c r="O101" s="109">
        <f t="shared" si="44"/>
        <v>32.452378534511396</v>
      </c>
      <c r="P101" s="69">
        <f>'C03'!N102</f>
        <v>145004.92194270686</v>
      </c>
      <c r="Q101" s="109">
        <f t="shared" si="45"/>
        <v>34.767488521102727</v>
      </c>
      <c r="R101" s="69">
        <f t="shared" si="46"/>
        <v>14889.711014807108</v>
      </c>
      <c r="S101" s="109">
        <f t="shared" si="47"/>
        <v>8.8557160529340369</v>
      </c>
    </row>
    <row r="102" spans="1:20" ht="22.5" x14ac:dyDescent="0.2">
      <c r="A102" s="275" t="s">
        <v>159</v>
      </c>
      <c r="B102" s="69">
        <f>'C03'!B103</f>
        <v>513778.12244127278</v>
      </c>
      <c r="C102" s="109">
        <f t="shared" si="33"/>
        <v>14.061523542916134</v>
      </c>
      <c r="D102" s="69">
        <f>[1]MercLab!C280</f>
        <v>393593.74517254625</v>
      </c>
      <c r="E102" s="109">
        <f t="shared" si="34"/>
        <v>12.826576631013479</v>
      </c>
      <c r="F102" s="69">
        <f t="shared" si="22"/>
        <v>27479.480961484893</v>
      </c>
      <c r="G102" s="109">
        <f t="shared" si="35"/>
        <v>1.5224124925020059</v>
      </c>
      <c r="H102" s="69">
        <f>[1]MercLab!D280</f>
        <v>0</v>
      </c>
      <c r="I102" s="109">
        <f t="shared" si="41"/>
        <v>0</v>
      </c>
      <c r="J102" s="69">
        <f>[1]MercLab!E280</f>
        <v>27479.480961484893</v>
      </c>
      <c r="K102" s="109">
        <f t="shared" si="42"/>
        <v>1.8544253566855322</v>
      </c>
      <c r="L102" s="104">
        <f>[1]MercLab!F280</f>
        <v>0</v>
      </c>
      <c r="M102" s="109">
        <f t="shared" si="43"/>
        <v>0</v>
      </c>
      <c r="N102" s="69">
        <f>[1]MercLab!G280</f>
        <v>366114.26421106304</v>
      </c>
      <c r="O102" s="109">
        <f t="shared" si="44"/>
        <v>28.974270036487059</v>
      </c>
      <c r="P102" s="69">
        <f>'C03'!N103</f>
        <v>6344.0487234594966</v>
      </c>
      <c r="Q102" s="109">
        <f t="shared" si="45"/>
        <v>1.5210976166543015</v>
      </c>
      <c r="R102" s="69">
        <f t="shared" si="46"/>
        <v>113840.32854526705</v>
      </c>
      <c r="S102" s="109">
        <f t="shared" si="47"/>
        <v>67.706997400222306</v>
      </c>
    </row>
    <row r="103" spans="1:20" ht="22.5" x14ac:dyDescent="0.2">
      <c r="A103" s="275" t="s">
        <v>160</v>
      </c>
      <c r="B103" s="69">
        <f>'C03'!B104</f>
        <v>559352.58957021555</v>
      </c>
      <c r="C103" s="109">
        <f t="shared" si="33"/>
        <v>15.308844934189928</v>
      </c>
      <c r="D103" s="69">
        <f>[1]MercLab!C281</f>
        <v>499736.44908080547</v>
      </c>
      <c r="E103" s="109">
        <f t="shared" si="34"/>
        <v>16.285593808497893</v>
      </c>
      <c r="F103" s="69">
        <f t="shared" si="22"/>
        <v>263092.02882184309</v>
      </c>
      <c r="G103" s="109">
        <f t="shared" si="35"/>
        <v>14.575769895998366</v>
      </c>
      <c r="H103" s="69">
        <f>[1]MercLab!D281</f>
        <v>5257.6274841026388</v>
      </c>
      <c r="I103" s="109">
        <f t="shared" si="41"/>
        <v>2.3070796916195437</v>
      </c>
      <c r="J103" s="69">
        <f>[1]MercLab!E281</f>
        <v>257834.40133774048</v>
      </c>
      <c r="K103" s="109">
        <f t="shared" si="42"/>
        <v>17.399697335502491</v>
      </c>
      <c r="L103" s="104">
        <f>[1]MercLab!F281</f>
        <v>0</v>
      </c>
      <c r="M103" s="109">
        <f t="shared" si="43"/>
        <v>0</v>
      </c>
      <c r="N103" s="69">
        <f>[1]MercLab!G281</f>
        <v>236644.42025896962</v>
      </c>
      <c r="O103" s="109">
        <f t="shared" si="44"/>
        <v>18.728031124344611</v>
      </c>
      <c r="P103" s="69">
        <f>'C03'!N104</f>
        <v>51878.641366123928</v>
      </c>
      <c r="Q103" s="109">
        <f t="shared" si="45"/>
        <v>12.438819620893819</v>
      </c>
      <c r="R103" s="69">
        <f t="shared" si="46"/>
        <v>7737.4991232861066</v>
      </c>
      <c r="S103" s="109">
        <f t="shared" si="47"/>
        <v>4.6019090046480322</v>
      </c>
    </row>
    <row r="104" spans="1:20" ht="22.5" x14ac:dyDescent="0.2">
      <c r="A104" s="275" t="s">
        <v>161</v>
      </c>
      <c r="B104" s="69">
        <f>'C03'!B105</f>
        <v>179535.11398881566</v>
      </c>
      <c r="C104" s="109">
        <f t="shared" si="33"/>
        <v>4.9136721122694933</v>
      </c>
      <c r="D104" s="69">
        <f>[1]MercLab!C282</f>
        <v>176428.73341473544</v>
      </c>
      <c r="E104" s="109">
        <f t="shared" si="34"/>
        <v>5.7495239617303708</v>
      </c>
      <c r="F104" s="69">
        <f t="shared" si="22"/>
        <v>129332.78905185057</v>
      </c>
      <c r="G104" s="109">
        <f t="shared" si="35"/>
        <v>7.1652682966841716</v>
      </c>
      <c r="H104" s="69">
        <f>[1]MercLab!D282</f>
        <v>6238.28255310444</v>
      </c>
      <c r="I104" s="109">
        <f t="shared" si="41"/>
        <v>2.7373972447399826</v>
      </c>
      <c r="J104" s="69">
        <f>[1]MercLab!E282</f>
        <v>123094.50649874614</v>
      </c>
      <c r="K104" s="109">
        <f t="shared" si="42"/>
        <v>8.3069099609235124</v>
      </c>
      <c r="L104" s="104">
        <f>[1]MercLab!F282</f>
        <v>0</v>
      </c>
      <c r="M104" s="109">
        <f t="shared" si="43"/>
        <v>0</v>
      </c>
      <c r="N104" s="69">
        <f>[1]MercLab!G282</f>
        <v>47095.944362885471</v>
      </c>
      <c r="O104" s="109">
        <f t="shared" si="44"/>
        <v>3.7271713860537981</v>
      </c>
      <c r="P104" s="69">
        <f>'C03'!N105</f>
        <v>1907.6339858378017</v>
      </c>
      <c r="Q104" s="109">
        <f t="shared" si="45"/>
        <v>0.45738890664198595</v>
      </c>
      <c r="R104" s="69">
        <f t="shared" si="46"/>
        <v>1198.7465882424149</v>
      </c>
      <c r="S104" s="109">
        <f t="shared" si="47"/>
        <v>0.71295939822750054</v>
      </c>
    </row>
    <row r="105" spans="1:20" x14ac:dyDescent="0.2">
      <c r="A105" s="53" t="s">
        <v>162</v>
      </c>
      <c r="B105" s="69">
        <f>'C03'!B106</f>
        <v>914874.36706591758</v>
      </c>
      <c r="C105" s="109">
        <f t="shared" si="33"/>
        <v>25.039072100191213</v>
      </c>
      <c r="D105" s="69">
        <f>[1]MercLab!C283</f>
        <v>700874.75919297046</v>
      </c>
      <c r="E105" s="109">
        <f t="shared" si="34"/>
        <v>22.840362474740889</v>
      </c>
      <c r="F105" s="69">
        <f t="shared" si="22"/>
        <v>592719.99056805845</v>
      </c>
      <c r="G105" s="109">
        <f t="shared" si="35"/>
        <v>32.837749718098124</v>
      </c>
      <c r="H105" s="69">
        <f>[1]MercLab!D283</f>
        <v>20558.558532402662</v>
      </c>
      <c r="I105" s="109">
        <f t="shared" si="41"/>
        <v>9.0212235504496121</v>
      </c>
      <c r="J105" s="69">
        <f>[1]MercLab!E283</f>
        <v>489945.91849576402</v>
      </c>
      <c r="K105" s="109">
        <f t="shared" si="42"/>
        <v>33.063511495598213</v>
      </c>
      <c r="L105" s="104">
        <f>[1]MercLab!F283</f>
        <v>82215.513539891719</v>
      </c>
      <c r="M105" s="109">
        <f t="shared" si="43"/>
        <v>86.295514002687469</v>
      </c>
      <c r="N105" s="69">
        <f>[1]MercLab!G283</f>
        <v>108154.76862489496</v>
      </c>
      <c r="O105" s="109">
        <f t="shared" si="44"/>
        <v>8.5593645978920918</v>
      </c>
      <c r="P105" s="69">
        <f>'C03'!N106</f>
        <v>207862.67102905971</v>
      </c>
      <c r="Q105" s="109">
        <f t="shared" si="45"/>
        <v>49.838742934698473</v>
      </c>
      <c r="R105" s="69">
        <f t="shared" si="46"/>
        <v>6136.9368438874371</v>
      </c>
      <c r="S105" s="109">
        <f t="shared" si="47"/>
        <v>3.6499680934177201</v>
      </c>
    </row>
    <row r="106" spans="1:20" x14ac:dyDescent="0.2">
      <c r="A106" s="53" t="s">
        <v>163</v>
      </c>
      <c r="B106" s="69">
        <f>'C03'!B107</f>
        <v>1077.2626401859188</v>
      </c>
      <c r="C106" s="109">
        <f t="shared" si="33"/>
        <v>2.9483454657238294E-2</v>
      </c>
      <c r="D106" s="69">
        <f>[1]MercLab!C284</f>
        <v>1077.2626401859188</v>
      </c>
      <c r="E106" s="109">
        <f t="shared" si="34"/>
        <v>3.510622812365867E-2</v>
      </c>
      <c r="F106" s="69">
        <f t="shared" si="22"/>
        <v>1077.2626401859188</v>
      </c>
      <c r="G106" s="109">
        <f t="shared" si="35"/>
        <v>5.9682280877990587E-2</v>
      </c>
      <c r="H106" s="69">
        <f>[1]MercLab!D284</f>
        <v>1077.2626401859188</v>
      </c>
      <c r="I106" s="109">
        <f t="shared" si="41"/>
        <v>0.47270955715828467</v>
      </c>
      <c r="J106" s="69">
        <f>[1]MercLab!E284</f>
        <v>0</v>
      </c>
      <c r="K106" s="109">
        <f t="shared" si="42"/>
        <v>0</v>
      </c>
      <c r="L106" s="104">
        <f>[1]MercLab!F284</f>
        <v>0</v>
      </c>
      <c r="M106" s="109">
        <f t="shared" si="43"/>
        <v>0</v>
      </c>
      <c r="N106" s="69">
        <f>[1]MercLab!G284</f>
        <v>0</v>
      </c>
      <c r="O106" s="109">
        <f t="shared" si="44"/>
        <v>0</v>
      </c>
      <c r="P106" s="69">
        <f>'C03'!N107</f>
        <v>0</v>
      </c>
      <c r="Q106" s="109">
        <f t="shared" si="45"/>
        <v>0</v>
      </c>
      <c r="R106" s="69">
        <f t="shared" si="46"/>
        <v>0</v>
      </c>
      <c r="S106" s="109">
        <f t="shared" si="47"/>
        <v>0</v>
      </c>
    </row>
    <row r="107" spans="1:20" x14ac:dyDescent="0.2">
      <c r="A107" s="53" t="s">
        <v>152</v>
      </c>
      <c r="B107" s="69">
        <f>'C03'!B108</f>
        <v>2323.8283181864608</v>
      </c>
      <c r="C107" s="109">
        <f t="shared" si="33"/>
        <v>6.3600541125822668E-2</v>
      </c>
      <c r="D107" s="69">
        <f>[1]MercLab!C285</f>
        <v>2323.8283181864608</v>
      </c>
      <c r="E107" s="109">
        <f t="shared" si="34"/>
        <v>7.5729765439923144E-2</v>
      </c>
      <c r="F107" s="69">
        <f t="shared" si="22"/>
        <v>1621.0767364894582</v>
      </c>
      <c r="G107" s="109">
        <f t="shared" si="35"/>
        <v>8.9810556407342507E-2</v>
      </c>
      <c r="H107" s="69">
        <f>[1]MercLab!D285</f>
        <v>412.31697823845423</v>
      </c>
      <c r="I107" s="109">
        <f t="shared" si="41"/>
        <v>0.1809272585172953</v>
      </c>
      <c r="J107" s="69">
        <f>[1]MercLab!E285</f>
        <v>1208.7597582510041</v>
      </c>
      <c r="K107" s="109">
        <f t="shared" si="42"/>
        <v>8.1571946318181501E-2</v>
      </c>
      <c r="L107" s="104">
        <f>[1]MercLab!F285</f>
        <v>0</v>
      </c>
      <c r="M107" s="109">
        <f t="shared" si="43"/>
        <v>0</v>
      </c>
      <c r="N107" s="69">
        <f>[1]MercLab!G285</f>
        <v>702.75158169700273</v>
      </c>
      <c r="O107" s="109">
        <f t="shared" si="44"/>
        <v>5.5615735542385004E-2</v>
      </c>
      <c r="P107" s="69">
        <f>'C03'!N108</f>
        <v>0</v>
      </c>
      <c r="Q107" s="109">
        <f t="shared" si="45"/>
        <v>0</v>
      </c>
      <c r="R107" s="69">
        <f t="shared" si="46"/>
        <v>0</v>
      </c>
      <c r="S107" s="109">
        <f t="shared" si="47"/>
        <v>0</v>
      </c>
      <c r="T107" s="54"/>
    </row>
    <row r="108" spans="1:20" x14ac:dyDescent="0.2">
      <c r="A108" s="53" t="s">
        <v>153</v>
      </c>
      <c r="B108" s="69">
        <f>'C03'!B109</f>
        <v>247.39018694307251</v>
      </c>
      <c r="C108" s="109">
        <f t="shared" si="33"/>
        <v>6.7707883735046871E-3</v>
      </c>
      <c r="D108" s="69">
        <f>[1]MercLab!C287</f>
        <v>0</v>
      </c>
      <c r="E108" s="109">
        <f t="shared" si="34"/>
        <v>0</v>
      </c>
      <c r="F108" s="69">
        <f t="shared" si="22"/>
        <v>0</v>
      </c>
      <c r="G108" s="109">
        <f t="shared" si="35"/>
        <v>0</v>
      </c>
      <c r="H108" s="69">
        <f>[1]MercLab!D287</f>
        <v>0</v>
      </c>
      <c r="I108" s="109">
        <f t="shared" si="41"/>
        <v>0</v>
      </c>
      <c r="J108" s="69">
        <f>[1]MercLab!E287</f>
        <v>0</v>
      </c>
      <c r="K108" s="109">
        <f t="shared" si="42"/>
        <v>0</v>
      </c>
      <c r="L108" s="104">
        <f>[1]MercLab!F287</f>
        <v>0</v>
      </c>
      <c r="M108" s="109">
        <f t="shared" si="43"/>
        <v>0</v>
      </c>
      <c r="N108" s="69">
        <f>[1]MercLab!G287</f>
        <v>0</v>
      </c>
      <c r="O108" s="109">
        <f t="shared" si="44"/>
        <v>0</v>
      </c>
      <c r="P108" s="69">
        <f>'C03'!N109</f>
        <v>0</v>
      </c>
      <c r="Q108" s="109">
        <f t="shared" si="45"/>
        <v>0</v>
      </c>
      <c r="R108" s="69">
        <f t="shared" si="46"/>
        <v>247.39018694307251</v>
      </c>
      <c r="S108" s="109">
        <f t="shared" si="47"/>
        <v>0.14713631766737825</v>
      </c>
      <c r="T108" s="54"/>
    </row>
    <row r="109" spans="1:20" x14ac:dyDescent="0.2">
      <c r="A109" s="191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54"/>
    </row>
    <row r="110" spans="1:20" x14ac:dyDescent="0.2">
      <c r="A110" s="14" t="str">
        <f>'C01'!$A$46</f>
        <v>Fuente: Instituto Nacional de Estadística (INE). LIV Encuesta Permanente de Hogares de Propósitos Múltiples, Junio 2016.</v>
      </c>
      <c r="B110" s="26"/>
      <c r="C110" s="32"/>
      <c r="D110" s="26"/>
      <c r="E110" s="32"/>
      <c r="F110" s="26"/>
      <c r="G110" s="32"/>
      <c r="H110" s="26"/>
      <c r="I110" s="32"/>
      <c r="J110" s="26"/>
      <c r="K110" s="32"/>
      <c r="L110" s="26"/>
      <c r="M110" s="32"/>
      <c r="N110" s="26"/>
      <c r="O110" s="32"/>
      <c r="P110" s="26"/>
      <c r="Q110" s="32"/>
      <c r="R110" s="26"/>
      <c r="S110" s="32"/>
    </row>
    <row r="111" spans="1:20" x14ac:dyDescent="0.2">
      <c r="A111" s="14" t="str">
        <f>'C02'!$A$46</f>
        <v>(Promedio de salarios mínimos por rama)</v>
      </c>
      <c r="B111" s="8"/>
      <c r="C111" s="45"/>
      <c r="D111" s="8"/>
    </row>
    <row r="112" spans="1:20" x14ac:dyDescent="0.2">
      <c r="A112" s="2" t="s">
        <v>94</v>
      </c>
    </row>
    <row r="113" spans="1:18" x14ac:dyDescent="0.2">
      <c r="A113" s="2" t="s">
        <v>95</v>
      </c>
    </row>
    <row r="114" spans="1:18" x14ac:dyDescent="0.2">
      <c r="A114" s="2"/>
    </row>
    <row r="117" spans="1:18" x14ac:dyDescent="0.2">
      <c r="A117" s="57"/>
      <c r="B117" s="26"/>
      <c r="C117" s="32"/>
      <c r="D117" s="26"/>
      <c r="E117" s="32"/>
      <c r="F117" s="26"/>
      <c r="G117" s="32"/>
      <c r="H117" s="26"/>
      <c r="I117" s="32"/>
      <c r="J117" s="26"/>
      <c r="K117" s="32"/>
      <c r="L117" s="26"/>
      <c r="M117" s="32"/>
      <c r="N117" s="26"/>
      <c r="O117" s="32"/>
      <c r="P117" s="26"/>
      <c r="Q117" s="32"/>
      <c r="R117" s="26"/>
    </row>
    <row r="118" spans="1:18" x14ac:dyDescent="0.2">
      <c r="A118" s="57"/>
      <c r="B118" s="26"/>
      <c r="C118" s="32"/>
      <c r="D118" s="26"/>
      <c r="E118" s="32"/>
      <c r="F118" s="26"/>
      <c r="G118" s="32"/>
      <c r="H118" s="26"/>
      <c r="I118" s="32"/>
      <c r="J118" s="26"/>
      <c r="K118" s="32"/>
      <c r="L118" s="26"/>
      <c r="M118" s="32"/>
      <c r="N118" s="26"/>
      <c r="O118" s="32"/>
      <c r="P118" s="26"/>
      <c r="Q118" s="32"/>
      <c r="R118" s="26"/>
    </row>
    <row r="119" spans="1:18" x14ac:dyDescent="0.2">
      <c r="A119" s="57"/>
      <c r="B119" s="26"/>
      <c r="C119" s="32"/>
      <c r="D119" s="26"/>
      <c r="E119" s="32"/>
      <c r="F119" s="26"/>
      <c r="G119" s="32"/>
      <c r="H119" s="26"/>
      <c r="I119" s="32"/>
      <c r="J119" s="26"/>
      <c r="K119" s="32"/>
      <c r="L119" s="26"/>
      <c r="M119" s="32"/>
      <c r="N119" s="26"/>
      <c r="O119" s="32"/>
      <c r="P119" s="26"/>
      <c r="Q119" s="32"/>
      <c r="R119" s="26"/>
    </row>
    <row r="120" spans="1:18" x14ac:dyDescent="0.2">
      <c r="A120" s="57"/>
      <c r="B120" s="26"/>
      <c r="C120" s="32"/>
      <c r="D120" s="26"/>
      <c r="E120" s="32"/>
      <c r="F120" s="26"/>
      <c r="G120" s="32"/>
      <c r="H120" s="26"/>
      <c r="I120" s="32"/>
      <c r="J120" s="26"/>
      <c r="K120" s="32"/>
      <c r="L120" s="26"/>
      <c r="M120" s="32"/>
      <c r="N120" s="26"/>
      <c r="O120" s="32"/>
      <c r="P120" s="26"/>
      <c r="Q120" s="32"/>
      <c r="R120" s="26"/>
    </row>
    <row r="121" spans="1:18" x14ac:dyDescent="0.2">
      <c r="A121" s="57"/>
      <c r="B121" s="26"/>
      <c r="C121" s="32"/>
      <c r="D121" s="26"/>
      <c r="E121" s="32"/>
      <c r="F121" s="26"/>
      <c r="G121" s="32"/>
      <c r="H121" s="26"/>
      <c r="I121" s="32"/>
      <c r="J121" s="26"/>
      <c r="K121" s="32"/>
      <c r="L121" s="26"/>
      <c r="M121" s="32"/>
      <c r="N121" s="26"/>
      <c r="O121" s="32"/>
      <c r="P121" s="26"/>
      <c r="Q121" s="32"/>
      <c r="R121" s="26"/>
    </row>
    <row r="122" spans="1:18" x14ac:dyDescent="0.2">
      <c r="A122" s="57"/>
      <c r="B122" s="57"/>
      <c r="C122" s="66"/>
      <c r="D122" s="57"/>
      <c r="E122" s="66"/>
      <c r="F122" s="57"/>
      <c r="G122" s="66"/>
      <c r="H122" s="57"/>
      <c r="I122" s="66"/>
      <c r="J122" s="57"/>
      <c r="K122" s="66"/>
      <c r="L122" s="57"/>
      <c r="M122" s="66"/>
      <c r="N122" s="57"/>
      <c r="O122" s="66"/>
      <c r="P122" s="57"/>
      <c r="Q122" s="66"/>
      <c r="R122" s="57"/>
    </row>
    <row r="123" spans="1:18" x14ac:dyDescent="0.2">
      <c r="A123" s="57"/>
      <c r="B123" s="57"/>
      <c r="C123" s="66"/>
      <c r="D123" s="57"/>
      <c r="E123" s="66"/>
      <c r="F123" s="57"/>
      <c r="G123" s="66"/>
      <c r="H123" s="57"/>
      <c r="I123" s="66"/>
      <c r="J123" s="57"/>
      <c r="K123" s="66"/>
      <c r="L123" s="57"/>
      <c r="M123" s="66"/>
      <c r="N123" s="57"/>
      <c r="O123" s="66"/>
      <c r="P123" s="57"/>
      <c r="Q123" s="66"/>
      <c r="R123" s="57"/>
    </row>
    <row r="124" spans="1:18" x14ac:dyDescent="0.2">
      <c r="A124" s="57"/>
      <c r="B124" s="26"/>
      <c r="C124" s="32"/>
      <c r="D124" s="26"/>
      <c r="E124" s="32"/>
      <c r="F124" s="26"/>
      <c r="G124" s="32"/>
      <c r="H124" s="26"/>
      <c r="I124" s="32"/>
      <c r="J124" s="26"/>
      <c r="K124" s="32"/>
      <c r="L124" s="26"/>
      <c r="M124" s="32"/>
      <c r="N124" s="26"/>
      <c r="O124" s="32"/>
      <c r="P124" s="26"/>
      <c r="Q124" s="32"/>
      <c r="R124" s="26"/>
    </row>
    <row r="125" spans="1:18" x14ac:dyDescent="0.2">
      <c r="A125" s="57"/>
      <c r="B125" s="26"/>
      <c r="C125" s="32"/>
      <c r="D125" s="26"/>
      <c r="E125" s="32"/>
      <c r="F125" s="26"/>
      <c r="G125" s="32"/>
      <c r="H125" s="26"/>
      <c r="I125" s="32"/>
      <c r="J125" s="26"/>
      <c r="K125" s="32"/>
      <c r="L125" s="26"/>
      <c r="M125" s="32"/>
      <c r="N125" s="26"/>
      <c r="O125" s="32"/>
      <c r="P125" s="26"/>
      <c r="Q125" s="32"/>
      <c r="R125" s="26"/>
    </row>
    <row r="126" spans="1:18" x14ac:dyDescent="0.2">
      <c r="A126" s="57"/>
      <c r="B126" s="26"/>
      <c r="C126" s="32"/>
      <c r="D126" s="26"/>
      <c r="E126" s="32"/>
      <c r="F126" s="26"/>
      <c r="G126" s="32"/>
      <c r="H126" s="26"/>
      <c r="I126" s="32"/>
      <c r="J126" s="26"/>
      <c r="K126" s="32"/>
      <c r="L126" s="26"/>
      <c r="M126" s="32"/>
      <c r="N126" s="26"/>
      <c r="O126" s="32"/>
      <c r="P126" s="26"/>
      <c r="Q126" s="32"/>
      <c r="R126" s="26"/>
    </row>
    <row r="127" spans="1:18" x14ac:dyDescent="0.2">
      <c r="A127" s="57"/>
      <c r="B127" s="57"/>
      <c r="C127" s="66"/>
      <c r="D127" s="57"/>
      <c r="E127" s="66"/>
      <c r="F127" s="57"/>
      <c r="G127" s="66"/>
      <c r="H127" s="57"/>
      <c r="I127" s="66"/>
      <c r="J127" s="57"/>
      <c r="K127" s="66"/>
      <c r="L127" s="57"/>
      <c r="M127" s="66"/>
      <c r="N127" s="57"/>
      <c r="O127" s="66"/>
      <c r="P127" s="57"/>
      <c r="Q127" s="66"/>
      <c r="R127" s="57"/>
    </row>
  </sheetData>
  <mergeCells count="28">
    <mergeCell ref="P65:Q66"/>
    <mergeCell ref="R65:S66"/>
    <mergeCell ref="F66:G66"/>
    <mergeCell ref="H66:I66"/>
    <mergeCell ref="J66:K66"/>
    <mergeCell ref="L66:M66"/>
    <mergeCell ref="F65:M65"/>
    <mergeCell ref="N65:O66"/>
    <mergeCell ref="A65:A67"/>
    <mergeCell ref="A4:A6"/>
    <mergeCell ref="F4:M4"/>
    <mergeCell ref="B4:C5"/>
    <mergeCell ref="D4:E5"/>
    <mergeCell ref="F5:G5"/>
    <mergeCell ref="H5:I5"/>
    <mergeCell ref="D65:E66"/>
    <mergeCell ref="J5:K5"/>
    <mergeCell ref="L5:M5"/>
    <mergeCell ref="B65:C66"/>
    <mergeCell ref="A3:S3"/>
    <mergeCell ref="A63:S63"/>
    <mergeCell ref="A1:S1"/>
    <mergeCell ref="A2:S2"/>
    <mergeCell ref="A61:S61"/>
    <mergeCell ref="A62:S62"/>
    <mergeCell ref="P4:Q5"/>
    <mergeCell ref="R4:S5"/>
    <mergeCell ref="N4:O5"/>
  </mergeCells>
  <phoneticPr fontId="0" type="noConversion"/>
  <printOptions horizontalCentered="1"/>
  <pageMargins left="0.97870078740157473" right="0.19685039370078741" top="0.78740157480314965" bottom="0.78740157480314965" header="0" footer="0.19685039370078741"/>
  <pageSetup paperSize="9" scale="73" firstPageNumber="18" orientation="landscape" useFirstPageNumber="1" r:id="rId1"/>
  <headerFooter alignWithMargins="0">
    <oddFooter>&amp;L&amp;Z&amp;F+&amp;F+&amp;A&amp;C&amp;P&amp;R&amp;D+&amp;T</oddFooter>
  </headerFooter>
  <rowBreaks count="1" manualBreakCount="1">
    <brk id="59" max="16383" man="1"/>
  </rowBreaks>
  <ignoredErrors>
    <ignoredError sqref="D11:S15 D50:S53 D24:S47 G16:S23 D72:P72 F8:S8 H97:P97 D97:F97 O73:O81 I73:I81 E73:G81 D96:P96 D82:S95 D98:S108 Q96:S96 D73:D81 H73:H81 J73:N81 P73:S81 G97 Q97:S97" formula="1"/>
    <ignoredError sqref="D16:F23" formula="1" emptyCellReference="1"/>
    <ignoredError sqref="B16:C23" emptyCellReferenc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L108"/>
  <sheetViews>
    <sheetView topLeftCell="A91" workbookViewId="0">
      <selection activeCell="A102" sqref="A102"/>
    </sheetView>
  </sheetViews>
  <sheetFormatPr baseColWidth="10" defaultRowHeight="11.25" x14ac:dyDescent="0.2"/>
  <cols>
    <col min="1" max="1" width="53" style="132" customWidth="1"/>
    <col min="2" max="2" width="14.1640625" style="132" customWidth="1"/>
    <col min="3" max="3" width="12.5" style="132" customWidth="1"/>
    <col min="4" max="4" width="13" style="132" customWidth="1"/>
    <col min="5" max="5" width="13.1640625" style="135" customWidth="1"/>
    <col min="6" max="6" width="16.6640625" style="135" bestFit="1" customWidth="1"/>
    <col min="7" max="7" width="12.1640625" style="135" bestFit="1" customWidth="1"/>
    <col min="8" max="8" width="12" style="135"/>
    <col min="9" max="9" width="12" style="132"/>
    <col min="10" max="10" width="45" style="132" bestFit="1" customWidth="1"/>
    <col min="11" max="11" width="11.1640625" style="132" customWidth="1"/>
    <col min="12" max="12" width="10.6640625" style="132" customWidth="1"/>
    <col min="13" max="13" width="11.83203125" style="132" customWidth="1"/>
    <col min="14" max="14" width="10.6640625" style="132" customWidth="1"/>
    <col min="15" max="15" width="11.5" style="132" bestFit="1" customWidth="1"/>
    <col min="16" max="16" width="11" style="132" customWidth="1"/>
    <col min="17" max="16384" width="12" style="132"/>
  </cols>
  <sheetData>
    <row r="1" spans="1:38" x14ac:dyDescent="0.2">
      <c r="A1" s="260" t="s">
        <v>122</v>
      </c>
      <c r="B1" s="260"/>
      <c r="C1" s="260"/>
      <c r="D1" s="260"/>
      <c r="E1" s="260"/>
      <c r="F1" s="260"/>
      <c r="G1" s="260"/>
      <c r="H1" s="12"/>
    </row>
    <row r="2" spans="1:38" x14ac:dyDescent="0.2">
      <c r="A2" s="260" t="s">
        <v>86</v>
      </c>
      <c r="B2" s="260"/>
      <c r="C2" s="260"/>
      <c r="D2" s="260"/>
      <c r="E2" s="260"/>
      <c r="F2" s="260"/>
      <c r="G2" s="260"/>
      <c r="H2" s="12"/>
    </row>
    <row r="3" spans="1:38" ht="12.75" x14ac:dyDescent="0.2">
      <c r="A3" s="260" t="s">
        <v>90</v>
      </c>
      <c r="B3" s="260"/>
      <c r="C3" s="260"/>
      <c r="D3" s="260"/>
      <c r="E3" s="260"/>
      <c r="F3" s="260"/>
      <c r="G3" s="260"/>
      <c r="H3" s="13"/>
    </row>
    <row r="4" spans="1:38" ht="11.25" customHeight="1" x14ac:dyDescent="0.2">
      <c r="A4" s="266" t="s">
        <v>38</v>
      </c>
      <c r="B4" s="264" t="s">
        <v>32</v>
      </c>
      <c r="C4" s="264"/>
      <c r="D4" s="264"/>
      <c r="E4" s="264"/>
      <c r="F4" s="264"/>
      <c r="G4" s="264"/>
      <c r="H4" s="6"/>
    </row>
    <row r="5" spans="1:38" ht="12" customHeight="1" x14ac:dyDescent="0.2">
      <c r="A5" s="262"/>
      <c r="B5" s="262" t="s">
        <v>32</v>
      </c>
      <c r="C5" s="264" t="s">
        <v>8</v>
      </c>
      <c r="D5" s="264"/>
      <c r="E5" s="264"/>
      <c r="F5" s="264"/>
      <c r="G5" s="262" t="s">
        <v>1</v>
      </c>
      <c r="H5" s="7"/>
    </row>
    <row r="6" spans="1:38" x14ac:dyDescent="0.2">
      <c r="A6" s="262"/>
      <c r="B6" s="263"/>
      <c r="C6" s="7" t="s">
        <v>11</v>
      </c>
      <c r="D6" s="7" t="s">
        <v>117</v>
      </c>
      <c r="E6" s="7" t="s">
        <v>12</v>
      </c>
      <c r="F6" s="7" t="s">
        <v>118</v>
      </c>
      <c r="G6" s="262"/>
      <c r="H6" s="7"/>
    </row>
    <row r="7" spans="1:38" x14ac:dyDescent="0.2">
      <c r="A7" s="133"/>
      <c r="B7" s="133"/>
      <c r="C7" s="133"/>
      <c r="D7" s="133"/>
      <c r="E7" s="133"/>
      <c r="F7" s="133"/>
      <c r="G7" s="133"/>
      <c r="H7" s="134"/>
    </row>
    <row r="8" spans="1:38" s="50" customFormat="1" ht="12" customHeight="1" x14ac:dyDescent="0.2">
      <c r="A8" s="49" t="s">
        <v>76</v>
      </c>
      <c r="B8" s="90">
        <f>[4]Sheet1!C7</f>
        <v>5746.8292363930086</v>
      </c>
      <c r="C8" s="90">
        <f>[4]Sheet1!E7</f>
        <v>6918.320967014457</v>
      </c>
      <c r="D8" s="90">
        <f>[4]Sheet1!G7</f>
        <v>12921.430855573697</v>
      </c>
      <c r="E8" s="90">
        <f>[4]Sheet1!I7</f>
        <v>6234.788792839202</v>
      </c>
      <c r="F8" s="90">
        <f>[4]Sheet1!K7</f>
        <v>3190.3178702533719</v>
      </c>
      <c r="G8" s="90">
        <f>[4]Sheet1!M7</f>
        <v>4074.1692810173549</v>
      </c>
      <c r="H8" s="22"/>
      <c r="I8" s="27"/>
      <c r="J8" s="22"/>
      <c r="K8" s="27"/>
      <c r="L8" s="22"/>
      <c r="M8" s="27"/>
      <c r="N8" s="22"/>
      <c r="O8" s="27"/>
      <c r="P8" s="22"/>
      <c r="Q8" s="27"/>
      <c r="R8" s="22"/>
      <c r="S8" s="27"/>
    </row>
    <row r="9" spans="1:38" s="23" customFormat="1" ht="11.25" customHeight="1" x14ac:dyDescent="0.2">
      <c r="A9" s="51"/>
      <c r="H9" s="22"/>
      <c r="I9" s="27"/>
      <c r="J9" s="22"/>
      <c r="K9" s="27"/>
      <c r="L9" s="22"/>
      <c r="M9" s="27"/>
      <c r="N9" s="22"/>
      <c r="O9" s="27"/>
      <c r="P9" s="22"/>
      <c r="Q9" s="27"/>
      <c r="R9" s="22"/>
      <c r="S9" s="27"/>
      <c r="V9" s="44"/>
      <c r="X9" s="44"/>
      <c r="Z9" s="44"/>
      <c r="AB9" s="44"/>
      <c r="AD9" s="44"/>
      <c r="AF9" s="44"/>
      <c r="AH9" s="44"/>
      <c r="AJ9" s="44"/>
      <c r="AL9" s="44"/>
    </row>
    <row r="10" spans="1:38" s="23" customFormat="1" ht="12.75" customHeight="1" x14ac:dyDescent="0.2">
      <c r="A10" s="52" t="s">
        <v>42</v>
      </c>
      <c r="B10" s="103"/>
      <c r="C10" s="103"/>
      <c r="D10" s="103"/>
      <c r="E10" s="103"/>
      <c r="F10" s="103"/>
      <c r="G10" s="103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V10" s="44"/>
      <c r="X10" s="44"/>
      <c r="Z10" s="44"/>
      <c r="AB10" s="44"/>
      <c r="AD10" s="44"/>
      <c r="AF10" s="44"/>
      <c r="AH10" s="44"/>
      <c r="AJ10" s="44"/>
      <c r="AL10" s="44"/>
    </row>
    <row r="11" spans="1:38" s="23" customFormat="1" x14ac:dyDescent="0.2">
      <c r="A11" s="53" t="s">
        <v>73</v>
      </c>
      <c r="B11" s="213">
        <f>[4]Sheet1!C8</f>
        <v>7264.1107324933491</v>
      </c>
      <c r="C11" s="213">
        <f>[4]Sheet1!E8</f>
        <v>8341.1617909312718</v>
      </c>
      <c r="D11" s="213">
        <f>[4]Sheet1!G8</f>
        <v>13951.505169969698</v>
      </c>
      <c r="E11" s="213">
        <f>[4]Sheet1!I8</f>
        <v>7624.7555178917983</v>
      </c>
      <c r="F11" s="213">
        <f>[4]Sheet1!K8</f>
        <v>3450.6286849221606</v>
      </c>
      <c r="G11" s="213">
        <f>[4]Sheet1!M8</f>
        <v>5283.1526631278984</v>
      </c>
      <c r="H11" s="54"/>
      <c r="I11" s="55"/>
      <c r="J11" s="54"/>
      <c r="K11" s="55"/>
      <c r="L11" s="54"/>
      <c r="M11" s="55"/>
      <c r="N11" s="54"/>
      <c r="O11" s="55"/>
      <c r="P11" s="54"/>
      <c r="Q11" s="55"/>
      <c r="R11" s="54"/>
      <c r="S11" s="55"/>
      <c r="V11" s="44"/>
      <c r="X11" s="44"/>
      <c r="Z11" s="44"/>
      <c r="AB11" s="44"/>
      <c r="AD11" s="44"/>
      <c r="AF11" s="44"/>
      <c r="AH11" s="44"/>
      <c r="AJ11" s="44"/>
      <c r="AL11" s="44"/>
    </row>
    <row r="12" spans="1:38" s="23" customFormat="1" x14ac:dyDescent="0.2">
      <c r="A12" s="56" t="s">
        <v>68</v>
      </c>
      <c r="B12" s="213">
        <f>[4]Sheet1!C10</f>
        <v>9256.7804011058997</v>
      </c>
      <c r="C12" s="213">
        <f>[4]Sheet1!E10</f>
        <v>10726.409903889013</v>
      </c>
      <c r="D12" s="213">
        <f>[4]Sheet1!G10</f>
        <v>17099.171009284222</v>
      </c>
      <c r="E12" s="213">
        <f>[4]Sheet1!I10</f>
        <v>9400.1161403508759</v>
      </c>
      <c r="F12" s="213">
        <f>[4]Sheet1!K10</f>
        <v>4390.0925925925931</v>
      </c>
      <c r="G12" s="213">
        <f>[4]Sheet1!M10</f>
        <v>5993.7293668739385</v>
      </c>
      <c r="H12" s="26"/>
      <c r="I12" s="55"/>
      <c r="J12" s="26"/>
      <c r="K12" s="55"/>
      <c r="L12" s="26"/>
      <c r="M12" s="55"/>
      <c r="N12" s="26"/>
      <c r="O12" s="55"/>
      <c r="P12" s="54"/>
      <c r="Q12" s="55"/>
      <c r="R12" s="54"/>
      <c r="S12" s="55"/>
      <c r="V12" s="44"/>
      <c r="X12" s="44"/>
      <c r="Z12" s="44"/>
      <c r="AB12" s="44"/>
      <c r="AD12" s="44"/>
      <c r="AF12" s="44"/>
      <c r="AH12" s="44"/>
      <c r="AJ12" s="44"/>
      <c r="AL12" s="44"/>
    </row>
    <row r="13" spans="1:38" s="23" customFormat="1" x14ac:dyDescent="0.2">
      <c r="A13" s="56" t="s">
        <v>69</v>
      </c>
      <c r="B13" s="213">
        <f>[4]Sheet1!C11</f>
        <v>8543.5713768115911</v>
      </c>
      <c r="C13" s="213">
        <f>[4]Sheet1!E11</f>
        <v>9184.1418170307079</v>
      </c>
      <c r="D13" s="213">
        <f>[4]Sheet1!G11</f>
        <v>13819.889502762429</v>
      </c>
      <c r="E13" s="213">
        <f>[4]Sheet1!I11</f>
        <v>9061.0878500180206</v>
      </c>
      <c r="F13" s="213">
        <f>[4]Sheet1!K11</f>
        <v>3785.1851851851861</v>
      </c>
      <c r="G13" s="213">
        <f>[4]Sheet1!M11</f>
        <v>7139.2951653943992</v>
      </c>
      <c r="H13" s="26"/>
      <c r="I13" s="55"/>
      <c r="J13" s="26"/>
      <c r="K13" s="55"/>
      <c r="L13" s="26"/>
      <c r="M13" s="55"/>
      <c r="N13" s="26"/>
      <c r="O13" s="55"/>
      <c r="P13" s="54"/>
      <c r="Q13" s="55"/>
      <c r="R13" s="54"/>
      <c r="S13" s="55"/>
      <c r="V13" s="44"/>
      <c r="X13" s="44"/>
      <c r="Z13" s="44"/>
      <c r="AB13" s="44"/>
      <c r="AD13" s="44"/>
      <c r="AF13" s="44"/>
      <c r="AH13" s="44"/>
      <c r="AJ13" s="44"/>
      <c r="AL13" s="44"/>
    </row>
    <row r="14" spans="1:38" s="23" customFormat="1" x14ac:dyDescent="0.2">
      <c r="A14" s="56" t="s">
        <v>97</v>
      </c>
      <c r="B14" s="213">
        <f>[4]Sheet1!C12</f>
        <v>5990.1000920223605</v>
      </c>
      <c r="C14" s="213">
        <f>[4]Sheet1!E12</f>
        <v>6854.1419158932076</v>
      </c>
      <c r="D14" s="213">
        <f>[4]Sheet1!G12</f>
        <v>11583.903264331215</v>
      </c>
      <c r="E14" s="213">
        <f>[4]Sheet1!I12</f>
        <v>6301.4527119498662</v>
      </c>
      <c r="F14" s="213">
        <f>[4]Sheet1!K12</f>
        <v>2880.4154863078375</v>
      </c>
      <c r="G14" s="213">
        <f>[4]Sheet1!M12</f>
        <v>4593.7124999999969</v>
      </c>
      <c r="H14" s="26"/>
      <c r="I14" s="55"/>
      <c r="J14" s="26"/>
      <c r="K14" s="55"/>
      <c r="L14" s="26"/>
      <c r="M14" s="55"/>
      <c r="N14" s="26"/>
      <c r="O14" s="55"/>
      <c r="P14" s="54"/>
      <c r="Q14" s="55"/>
      <c r="R14" s="54"/>
      <c r="S14" s="55"/>
      <c r="V14" s="44"/>
      <c r="X14" s="44"/>
      <c r="Z14" s="44"/>
      <c r="AB14" s="44"/>
      <c r="AD14" s="44"/>
      <c r="AF14" s="44"/>
      <c r="AH14" s="44"/>
      <c r="AJ14" s="44"/>
      <c r="AL14" s="44"/>
    </row>
    <row r="15" spans="1:38" s="23" customFormat="1" x14ac:dyDescent="0.2">
      <c r="A15" s="53" t="s">
        <v>70</v>
      </c>
      <c r="B15" s="213">
        <f>[4]Sheet1!C13</f>
        <v>3668.126052974389</v>
      </c>
      <c r="C15" s="213">
        <f>[4]Sheet1!E13</f>
        <v>4425.7135510413909</v>
      </c>
      <c r="D15" s="213">
        <f>[4]Sheet1!G13</f>
        <v>9560.909568874873</v>
      </c>
      <c r="E15" s="213">
        <f>[4]Sheet1!I13</f>
        <v>4038.5855520751597</v>
      </c>
      <c r="F15" s="213">
        <f>[4]Sheet1!K13</f>
        <v>2568.3699999999994</v>
      </c>
      <c r="G15" s="213">
        <f>[4]Sheet1!M13</f>
        <v>2892.3419247009169</v>
      </c>
      <c r="H15" s="26"/>
      <c r="I15" s="55"/>
      <c r="J15" s="26"/>
      <c r="K15" s="55"/>
      <c r="L15" s="26"/>
      <c r="M15" s="55"/>
      <c r="N15" s="26"/>
      <c r="O15" s="55"/>
      <c r="P15" s="54"/>
      <c r="Q15" s="55"/>
      <c r="R15" s="54"/>
      <c r="S15" s="55"/>
      <c r="V15" s="44"/>
      <c r="X15" s="44"/>
      <c r="Z15" s="44"/>
      <c r="AB15" s="44"/>
      <c r="AD15" s="44"/>
      <c r="AF15" s="44"/>
      <c r="AH15" s="44"/>
      <c r="AJ15" s="44"/>
      <c r="AL15" s="44"/>
    </row>
    <row r="16" spans="1:38" s="23" customFormat="1" x14ac:dyDescent="0.2">
      <c r="A16" s="54"/>
      <c r="B16" s="105"/>
      <c r="C16" s="105"/>
      <c r="D16" s="105"/>
      <c r="E16" s="105"/>
      <c r="F16" s="105"/>
      <c r="G16" s="105"/>
      <c r="H16" s="26"/>
      <c r="I16" s="55"/>
      <c r="J16" s="26"/>
      <c r="K16" s="55"/>
      <c r="L16" s="26"/>
      <c r="M16" s="55"/>
      <c r="N16" s="26"/>
      <c r="O16" s="55"/>
      <c r="P16" s="26"/>
      <c r="Q16" s="55"/>
      <c r="R16" s="26"/>
      <c r="S16" s="55"/>
      <c r="V16" s="44"/>
      <c r="X16" s="44"/>
      <c r="Z16" s="44"/>
      <c r="AB16" s="44"/>
      <c r="AD16" s="44"/>
      <c r="AF16" s="44"/>
      <c r="AH16" s="44"/>
      <c r="AJ16" s="44"/>
      <c r="AL16" s="44"/>
    </row>
    <row r="17" spans="1:38" s="23" customFormat="1" x14ac:dyDescent="0.2">
      <c r="A17" s="52" t="s">
        <v>41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V17" s="44"/>
      <c r="X17" s="44"/>
      <c r="Z17" s="44"/>
      <c r="AB17" s="44"/>
      <c r="AD17" s="44"/>
      <c r="AF17" s="44"/>
      <c r="AH17" s="44"/>
      <c r="AJ17" s="44"/>
      <c r="AL17" s="44"/>
    </row>
    <row r="18" spans="1:38" s="23" customFormat="1" x14ac:dyDescent="0.2">
      <c r="A18" s="53" t="s">
        <v>44</v>
      </c>
      <c r="B18" s="213">
        <f>[4]Sheet1!C15</f>
        <v>2520.455365503446</v>
      </c>
      <c r="C18" s="213">
        <f>[4]Sheet1!E15</f>
        <v>3247.9182845523951</v>
      </c>
      <c r="D18" s="213">
        <f>[4]Sheet1!G15</f>
        <v>6082.295236017716</v>
      </c>
      <c r="E18" s="213">
        <f>[4]Sheet1!I15</f>
        <v>3202.5333441373314</v>
      </c>
      <c r="F18" s="213">
        <f>[4]Sheet1!K15</f>
        <v>2893.5556786901002</v>
      </c>
      <c r="G18" s="213">
        <f>[4]Sheet1!M15</f>
        <v>2023.6803244779364</v>
      </c>
      <c r="H18" s="54"/>
      <c r="I18" s="55"/>
      <c r="J18" s="54"/>
      <c r="K18" s="55"/>
      <c r="L18" s="54"/>
      <c r="M18" s="55"/>
      <c r="N18" s="54"/>
      <c r="O18" s="55"/>
      <c r="P18" s="54"/>
      <c r="Q18" s="55"/>
      <c r="R18" s="54"/>
      <c r="S18" s="55"/>
      <c r="V18" s="44"/>
      <c r="X18" s="44"/>
      <c r="Z18" s="44"/>
      <c r="AB18" s="44"/>
      <c r="AD18" s="44"/>
      <c r="AF18" s="44"/>
      <c r="AH18" s="44"/>
      <c r="AJ18" s="44"/>
      <c r="AL18" s="44"/>
    </row>
    <row r="19" spans="1:38" s="23" customFormat="1" x14ac:dyDescent="0.2">
      <c r="A19" s="53" t="s">
        <v>45</v>
      </c>
      <c r="B19" s="213">
        <f>[4]Sheet1!C16</f>
        <v>3924.3817632503574</v>
      </c>
      <c r="C19" s="213">
        <f>[4]Sheet1!E16</f>
        <v>4492.2466403429007</v>
      </c>
      <c r="D19" s="213">
        <f>[4]Sheet1!G16</f>
        <v>7661.6839006346227</v>
      </c>
      <c r="E19" s="213">
        <f>[4]Sheet1!I16</f>
        <v>4427.838144041445</v>
      </c>
      <c r="F19" s="213">
        <f>[4]Sheet1!K16</f>
        <v>3260.5023449155087</v>
      </c>
      <c r="G19" s="213">
        <f>[4]Sheet1!M16</f>
        <v>3347.7797379638855</v>
      </c>
      <c r="H19" s="54"/>
      <c r="I19" s="55"/>
      <c r="J19" s="54"/>
      <c r="K19" s="55"/>
      <c r="L19" s="54"/>
      <c r="M19" s="55"/>
      <c r="N19" s="54"/>
      <c r="O19" s="55"/>
      <c r="P19" s="54"/>
      <c r="Q19" s="55"/>
      <c r="R19" s="54"/>
      <c r="S19" s="55"/>
      <c r="V19" s="44"/>
      <c r="X19" s="44"/>
      <c r="Z19" s="44"/>
      <c r="AB19" s="44"/>
      <c r="AD19" s="44"/>
      <c r="AF19" s="44"/>
      <c r="AH19" s="44"/>
      <c r="AJ19" s="44"/>
      <c r="AL19" s="44"/>
    </row>
    <row r="20" spans="1:38" s="23" customFormat="1" x14ac:dyDescent="0.2">
      <c r="A20" s="53" t="s">
        <v>46</v>
      </c>
      <c r="B20" s="213">
        <f>[4]Sheet1!C17</f>
        <v>6571.4590090580159</v>
      </c>
      <c r="C20" s="213">
        <f>[4]Sheet1!E17</f>
        <v>7080.6225830516914</v>
      </c>
      <c r="D20" s="213">
        <f>[4]Sheet1!G17</f>
        <v>9406.7778642354115</v>
      </c>
      <c r="E20" s="213">
        <f>[4]Sheet1!I17</f>
        <v>6963.4521732890489</v>
      </c>
      <c r="F20" s="213">
        <f>[4]Sheet1!K17</f>
        <v>3103.32914424514</v>
      </c>
      <c r="G20" s="213">
        <f>[4]Sheet1!M17</f>
        <v>5386.2971203080178</v>
      </c>
      <c r="H20" s="54"/>
      <c r="I20" s="55"/>
      <c r="J20" s="54"/>
      <c r="K20" s="55"/>
      <c r="L20" s="54"/>
      <c r="M20" s="55"/>
      <c r="N20" s="54"/>
      <c r="O20" s="55"/>
      <c r="P20" s="54"/>
      <c r="Q20" s="55"/>
      <c r="R20" s="54"/>
      <c r="S20" s="55"/>
      <c r="V20" s="44"/>
      <c r="X20" s="44"/>
      <c r="Z20" s="44"/>
      <c r="AB20" s="44"/>
      <c r="AD20" s="44"/>
      <c r="AF20" s="44"/>
      <c r="AH20" s="44"/>
      <c r="AJ20" s="44"/>
      <c r="AL20" s="44"/>
    </row>
    <row r="21" spans="1:38" s="23" customFormat="1" x14ac:dyDescent="0.2">
      <c r="A21" s="53" t="s">
        <v>47</v>
      </c>
      <c r="B21" s="213">
        <f>[4]Sheet1!C18</f>
        <v>13930.217710613228</v>
      </c>
      <c r="C21" s="213">
        <f>[4]Sheet1!E18</f>
        <v>14387.904185216834</v>
      </c>
      <c r="D21" s="213">
        <f>[4]Sheet1!G18</f>
        <v>17301.007233251072</v>
      </c>
      <c r="E21" s="213">
        <f>[4]Sheet1!I18</f>
        <v>12742.392713392441</v>
      </c>
      <c r="F21" s="213">
        <f>[4]Sheet1!K18</f>
        <v>3590.7386355075669</v>
      </c>
      <c r="G21" s="213">
        <f>[4]Sheet1!M18</f>
        <v>11964.684906222064</v>
      </c>
      <c r="H21" s="54"/>
      <c r="I21" s="55"/>
      <c r="J21" s="54"/>
      <c r="K21" s="55"/>
      <c r="L21" s="54"/>
      <c r="M21" s="55"/>
      <c r="N21" s="54"/>
      <c r="O21" s="55"/>
      <c r="P21" s="54"/>
      <c r="Q21" s="55"/>
      <c r="R21" s="54"/>
      <c r="S21" s="55"/>
      <c r="V21" s="44"/>
      <c r="X21" s="44"/>
      <c r="Z21" s="44"/>
      <c r="AB21" s="44"/>
      <c r="AD21" s="44"/>
      <c r="AF21" s="44"/>
      <c r="AH21" s="44"/>
      <c r="AJ21" s="44"/>
      <c r="AL21" s="44"/>
    </row>
    <row r="22" spans="1:38" s="23" customFormat="1" x14ac:dyDescent="0.2">
      <c r="A22" s="53" t="s">
        <v>63</v>
      </c>
      <c r="B22" s="213">
        <f>[4]Sheet1!C19</f>
        <v>5337.8849841903602</v>
      </c>
      <c r="C22" s="213">
        <f>[4]Sheet1!E19</f>
        <v>5824.2754213167182</v>
      </c>
      <c r="D22" s="213">
        <f>[4]Sheet1!G19</f>
        <v>7157.3976936370245</v>
      </c>
      <c r="E22" s="213">
        <f>[4]Sheet1!I19</f>
        <v>5750.9168347236764</v>
      </c>
      <c r="F22" s="213">
        <f>[4]Sheet1!K19</f>
        <v>2913.1595055940338</v>
      </c>
      <c r="G22" s="213">
        <f>[4]Sheet1!M19</f>
        <v>4218.2604684163916</v>
      </c>
      <c r="H22" s="54"/>
      <c r="I22" s="55"/>
      <c r="J22" s="54"/>
      <c r="K22" s="55"/>
      <c r="L22" s="54"/>
      <c r="M22" s="55"/>
      <c r="N22" s="54"/>
      <c r="O22" s="55"/>
      <c r="P22" s="54"/>
      <c r="Q22" s="55"/>
      <c r="R22" s="54"/>
      <c r="S22" s="55"/>
      <c r="V22" s="44"/>
      <c r="X22" s="44"/>
      <c r="Z22" s="44"/>
      <c r="AB22" s="44"/>
      <c r="AD22" s="44"/>
      <c r="AF22" s="44"/>
      <c r="AH22" s="44"/>
      <c r="AJ22" s="44"/>
      <c r="AL22" s="44"/>
    </row>
    <row r="23" spans="1:38" s="23" customFormat="1" x14ac:dyDescent="0.2">
      <c r="I23" s="44"/>
      <c r="K23" s="44"/>
      <c r="M23" s="44"/>
      <c r="O23" s="44"/>
      <c r="Q23" s="44"/>
      <c r="S23" s="44"/>
      <c r="V23" s="44"/>
      <c r="X23" s="44"/>
      <c r="Z23" s="44"/>
      <c r="AB23" s="44"/>
      <c r="AD23" s="44"/>
      <c r="AF23" s="44"/>
      <c r="AH23" s="44"/>
      <c r="AJ23" s="44"/>
      <c r="AL23" s="44"/>
    </row>
    <row r="24" spans="1:38" s="23" customFormat="1" ht="11.25" customHeight="1" x14ac:dyDescent="0.2">
      <c r="A24" s="52" t="s">
        <v>19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V24" s="44"/>
      <c r="X24" s="44"/>
      <c r="Z24" s="44"/>
      <c r="AB24" s="44"/>
      <c r="AD24" s="44"/>
      <c r="AF24" s="44"/>
      <c r="AH24" s="44"/>
      <c r="AJ24" s="44"/>
      <c r="AL24" s="44"/>
    </row>
    <row r="25" spans="1:38" s="23" customFormat="1" x14ac:dyDescent="0.2">
      <c r="A25" s="53" t="s">
        <v>48</v>
      </c>
      <c r="B25" s="213">
        <f>[4]Sheet1!C20</f>
        <v>362.05120447580634</v>
      </c>
      <c r="C25" s="213">
        <f>[4]Sheet1!E20</f>
        <v>380.32415629357695</v>
      </c>
      <c r="D25" s="213">
        <f>[4]Sheet1!G20</f>
        <v>0</v>
      </c>
      <c r="E25" s="213">
        <f>[4]Sheet1!I20</f>
        <v>468.74999999999989</v>
      </c>
      <c r="F25" s="213">
        <f>[4]Sheet1!K20</f>
        <v>160</v>
      </c>
      <c r="G25" s="213">
        <f>[4]Sheet1!M20</f>
        <v>326.17966089146825</v>
      </c>
      <c r="H25" s="54"/>
      <c r="I25" s="55"/>
      <c r="J25" s="54"/>
      <c r="K25" s="55"/>
      <c r="L25" s="54"/>
      <c r="M25" s="55"/>
      <c r="N25" s="54"/>
      <c r="O25" s="55"/>
      <c r="P25" s="54"/>
      <c r="Q25" s="55"/>
      <c r="R25" s="54"/>
      <c r="S25" s="55"/>
      <c r="V25" s="44"/>
      <c r="X25" s="44"/>
      <c r="Z25" s="44"/>
      <c r="AB25" s="44"/>
      <c r="AD25" s="44"/>
      <c r="AF25" s="44"/>
      <c r="AH25" s="44"/>
      <c r="AJ25" s="44"/>
      <c r="AL25" s="44"/>
    </row>
    <row r="26" spans="1:38" s="23" customFormat="1" x14ac:dyDescent="0.2">
      <c r="A26" s="53" t="s">
        <v>49</v>
      </c>
      <c r="B26" s="213">
        <f>[4]Sheet1!C21</f>
        <v>1497.6981351970135</v>
      </c>
      <c r="C26" s="213">
        <f>[4]Sheet1!E21</f>
        <v>1587.2161397833293</v>
      </c>
      <c r="D26" s="213">
        <f>[4]Sheet1!G21</f>
        <v>0</v>
      </c>
      <c r="E26" s="213">
        <f>[4]Sheet1!I21</f>
        <v>1584.3053554473995</v>
      </c>
      <c r="F26" s="213">
        <f>[4]Sheet1!K21</f>
        <v>1612.86871066101</v>
      </c>
      <c r="G26" s="213">
        <f>[4]Sheet1!M21</f>
        <v>707.13672402769726</v>
      </c>
      <c r="H26" s="54"/>
      <c r="I26" s="55"/>
      <c r="J26" s="54"/>
      <c r="K26" s="55"/>
      <c r="L26" s="54"/>
      <c r="M26" s="55"/>
      <c r="N26" s="54"/>
      <c r="O26" s="55"/>
      <c r="P26" s="54"/>
      <c r="Q26" s="55"/>
      <c r="R26" s="54"/>
      <c r="S26" s="55"/>
      <c r="V26" s="44"/>
      <c r="X26" s="44"/>
      <c r="Z26" s="44"/>
      <c r="AB26" s="44"/>
      <c r="AD26" s="44"/>
      <c r="AF26" s="44"/>
      <c r="AH26" s="44"/>
      <c r="AJ26" s="44"/>
      <c r="AL26" s="44"/>
    </row>
    <row r="27" spans="1:38" s="23" customFormat="1" x14ac:dyDescent="0.2">
      <c r="A27" s="53" t="s">
        <v>50</v>
      </c>
      <c r="B27" s="213">
        <f>[4]Sheet1!C22</f>
        <v>2569.868458256763</v>
      </c>
      <c r="C27" s="213">
        <f>[4]Sheet1!E22</f>
        <v>2660.997182218196</v>
      </c>
      <c r="D27" s="213">
        <f>[4]Sheet1!G22</f>
        <v>3374.3844481010292</v>
      </c>
      <c r="E27" s="213">
        <f>[4]Sheet1!I22</f>
        <v>2653.8207600371175</v>
      </c>
      <c r="F27" s="213">
        <f>[4]Sheet1!K22</f>
        <v>2661.8964700572542</v>
      </c>
      <c r="G27" s="213">
        <f>[4]Sheet1!M22</f>
        <v>2041.23438113068</v>
      </c>
      <c r="H27" s="54"/>
      <c r="I27" s="55"/>
      <c r="J27" s="54"/>
      <c r="K27" s="55"/>
      <c r="L27" s="54"/>
      <c r="M27" s="55"/>
      <c r="N27" s="54"/>
      <c r="O27" s="55"/>
      <c r="P27" s="54"/>
      <c r="Q27" s="55"/>
      <c r="R27" s="54"/>
      <c r="S27" s="55"/>
      <c r="V27" s="44"/>
      <c r="X27" s="44"/>
      <c r="Z27" s="44"/>
      <c r="AB27" s="44"/>
      <c r="AD27" s="44"/>
      <c r="AF27" s="44"/>
      <c r="AH27" s="44"/>
      <c r="AJ27" s="44"/>
      <c r="AL27" s="44"/>
    </row>
    <row r="28" spans="1:38" s="23" customFormat="1" x14ac:dyDescent="0.2">
      <c r="A28" s="53" t="s">
        <v>51</v>
      </c>
      <c r="B28" s="213">
        <f>[4]Sheet1!C23</f>
        <v>4767.1772829894744</v>
      </c>
      <c r="C28" s="213">
        <f>[4]Sheet1!E23</f>
        <v>5166.8877134936947</v>
      </c>
      <c r="D28" s="213">
        <f>[4]Sheet1!G23</f>
        <v>5925.5403790498722</v>
      </c>
      <c r="E28" s="213">
        <f>[4]Sheet1!I23</f>
        <v>5239.4148728524251</v>
      </c>
      <c r="F28" s="213">
        <f>[4]Sheet1!K23</f>
        <v>3170.2060966535691</v>
      </c>
      <c r="G28" s="213">
        <f>[4]Sheet1!M23</f>
        <v>3106.2733702192736</v>
      </c>
      <c r="H28" s="54"/>
      <c r="I28" s="55"/>
      <c r="J28" s="54"/>
      <c r="K28" s="55"/>
      <c r="L28" s="54"/>
      <c r="M28" s="55"/>
      <c r="N28" s="54"/>
      <c r="O28" s="55"/>
      <c r="P28" s="54"/>
      <c r="Q28" s="55"/>
      <c r="R28" s="54"/>
      <c r="S28" s="55"/>
      <c r="V28" s="44"/>
      <c r="X28" s="44"/>
      <c r="Z28" s="44"/>
      <c r="AB28" s="44"/>
      <c r="AD28" s="44"/>
      <c r="AF28" s="44"/>
      <c r="AH28" s="44"/>
      <c r="AJ28" s="44"/>
      <c r="AL28" s="44"/>
    </row>
    <row r="29" spans="1:38" s="23" customFormat="1" x14ac:dyDescent="0.2">
      <c r="A29" s="53" t="s">
        <v>52</v>
      </c>
      <c r="B29" s="213">
        <f>[4]Sheet1!C24</f>
        <v>5740.556606710421</v>
      </c>
      <c r="C29" s="213">
        <f>[4]Sheet1!E24</f>
        <v>6623.7389866125859</v>
      </c>
      <c r="D29" s="213">
        <f>[4]Sheet1!G24</f>
        <v>9761.8825624058154</v>
      </c>
      <c r="E29" s="213">
        <f>[4]Sheet1!I24</f>
        <v>6486.4499939194529</v>
      </c>
      <c r="F29" s="213">
        <f>[4]Sheet1!K24</f>
        <v>3067.9887807391219</v>
      </c>
      <c r="G29" s="213">
        <f>[4]Sheet1!M24</f>
        <v>3586.7553148435968</v>
      </c>
      <c r="H29" s="54"/>
      <c r="I29" s="55"/>
      <c r="J29" s="54"/>
      <c r="K29" s="55"/>
      <c r="L29" s="54"/>
      <c r="M29" s="55"/>
      <c r="N29" s="54"/>
      <c r="O29" s="55"/>
      <c r="P29" s="54"/>
      <c r="Q29" s="55"/>
      <c r="R29" s="54"/>
      <c r="S29" s="55"/>
      <c r="V29" s="44"/>
      <c r="X29" s="44"/>
      <c r="Z29" s="44"/>
      <c r="AB29" s="44"/>
      <c r="AD29" s="44"/>
      <c r="AF29" s="44"/>
      <c r="AH29" s="44"/>
      <c r="AJ29" s="44"/>
      <c r="AL29" s="44"/>
    </row>
    <row r="30" spans="1:38" s="23" customFormat="1" x14ac:dyDescent="0.2">
      <c r="A30" s="53" t="s">
        <v>64</v>
      </c>
      <c r="B30" s="213">
        <f>[4]Sheet1!C25</f>
        <v>6386.9327063572064</v>
      </c>
      <c r="C30" s="213">
        <f>[4]Sheet1!E25</f>
        <v>7614.8829729841864</v>
      </c>
      <c r="D30" s="213">
        <f>[4]Sheet1!G25</f>
        <v>10717.073494387563</v>
      </c>
      <c r="E30" s="213">
        <f>[4]Sheet1!I25</f>
        <v>7351.0525442928674</v>
      </c>
      <c r="F30" s="213">
        <f>[4]Sheet1!K25</f>
        <v>3105.4096257953083</v>
      </c>
      <c r="G30" s="213">
        <f>[4]Sheet1!M25</f>
        <v>4098.6338333544418</v>
      </c>
      <c r="H30" s="54"/>
      <c r="I30" s="55"/>
      <c r="J30" s="54"/>
      <c r="K30" s="55"/>
      <c r="L30" s="54"/>
      <c r="M30" s="55"/>
      <c r="N30" s="54"/>
      <c r="O30" s="55"/>
      <c r="P30" s="54"/>
      <c r="Q30" s="55"/>
      <c r="R30" s="54"/>
      <c r="S30" s="55"/>
      <c r="V30" s="44"/>
      <c r="X30" s="44"/>
      <c r="Z30" s="44"/>
      <c r="AB30" s="44"/>
      <c r="AD30" s="44"/>
      <c r="AF30" s="44"/>
      <c r="AH30" s="44"/>
      <c r="AJ30" s="44"/>
      <c r="AL30" s="44"/>
    </row>
    <row r="31" spans="1:38" s="23" customFormat="1" x14ac:dyDescent="0.2">
      <c r="A31" s="53" t="s">
        <v>65</v>
      </c>
      <c r="B31" s="213">
        <f>[4]Sheet1!C26</f>
        <v>6529.6787031458653</v>
      </c>
      <c r="C31" s="213">
        <f>[4]Sheet1!E26</f>
        <v>8325.0394392468697</v>
      </c>
      <c r="D31" s="213">
        <f>[4]Sheet1!G26</f>
        <v>12758.744379442211</v>
      </c>
      <c r="E31" s="213">
        <f>[4]Sheet1!I26</f>
        <v>7674.4747550722595</v>
      </c>
      <c r="F31" s="213">
        <f>[4]Sheet1!K26</f>
        <v>3435.3753311576388</v>
      </c>
      <c r="G31" s="213">
        <f>[4]Sheet1!M26</f>
        <v>4404.1056831087253</v>
      </c>
      <c r="H31" s="54"/>
      <c r="I31" s="55"/>
      <c r="J31" s="54"/>
      <c r="K31" s="55"/>
      <c r="L31" s="54"/>
      <c r="M31" s="55"/>
      <c r="N31" s="54"/>
      <c r="O31" s="55"/>
      <c r="P31" s="54"/>
      <c r="Q31" s="55"/>
      <c r="R31" s="54"/>
      <c r="S31" s="55"/>
      <c r="V31" s="44"/>
      <c r="X31" s="44"/>
      <c r="Z31" s="44"/>
      <c r="AB31" s="44"/>
      <c r="AD31" s="44"/>
      <c r="AF31" s="44"/>
      <c r="AH31" s="44"/>
      <c r="AJ31" s="44"/>
      <c r="AL31" s="44"/>
    </row>
    <row r="32" spans="1:38" s="23" customFormat="1" x14ac:dyDescent="0.2">
      <c r="A32" s="53" t="s">
        <v>66</v>
      </c>
      <c r="B32" s="213">
        <f>[4]Sheet1!C27</f>
        <v>6998.3289569966055</v>
      </c>
      <c r="C32" s="213">
        <f>[4]Sheet1!E27</f>
        <v>10066.799739417105</v>
      </c>
      <c r="D32" s="213">
        <f>[4]Sheet1!G27</f>
        <v>17617.060065268663</v>
      </c>
      <c r="E32" s="213">
        <f>[4]Sheet1!I27</f>
        <v>7762.0448107360098</v>
      </c>
      <c r="F32" s="213">
        <f>[4]Sheet1!K27</f>
        <v>3760.5649512370214</v>
      </c>
      <c r="G32" s="213">
        <f>[4]Sheet1!M27</f>
        <v>4712.2929350294871</v>
      </c>
      <c r="H32" s="54"/>
      <c r="I32" s="55"/>
      <c r="J32" s="54"/>
      <c r="K32" s="55"/>
      <c r="L32" s="54"/>
      <c r="M32" s="55"/>
      <c r="N32" s="54"/>
      <c r="O32" s="55"/>
      <c r="P32" s="54"/>
      <c r="Q32" s="55"/>
      <c r="R32" s="54"/>
      <c r="S32" s="55"/>
      <c r="V32" s="44"/>
      <c r="X32" s="44"/>
      <c r="Z32" s="44"/>
      <c r="AB32" s="44"/>
      <c r="AD32" s="44"/>
      <c r="AF32" s="44"/>
      <c r="AH32" s="44"/>
      <c r="AJ32" s="44"/>
      <c r="AL32" s="44"/>
    </row>
    <row r="33" spans="1:38" s="23" customFormat="1" x14ac:dyDescent="0.2">
      <c r="A33" s="53" t="s">
        <v>98</v>
      </c>
      <c r="B33" s="213">
        <f>[4]Sheet1!C28</f>
        <v>4575.847656842031</v>
      </c>
      <c r="C33" s="213">
        <f>[4]Sheet1!E28</f>
        <v>7912.5416149047996</v>
      </c>
      <c r="D33" s="213">
        <f>[4]Sheet1!G28</f>
        <v>15001.157461515395</v>
      </c>
      <c r="E33" s="213">
        <f>[4]Sheet1!I28</f>
        <v>6083.8670517851879</v>
      </c>
      <c r="F33" s="213">
        <f>[4]Sheet1!K28</f>
        <v>3945.2575557111386</v>
      </c>
      <c r="G33" s="213">
        <f>[4]Sheet1!M28</f>
        <v>3587.414971743267</v>
      </c>
      <c r="H33" s="54"/>
      <c r="I33" s="55"/>
      <c r="J33" s="54"/>
      <c r="K33" s="55"/>
      <c r="L33" s="54"/>
      <c r="M33" s="55"/>
      <c r="N33" s="54"/>
      <c r="O33" s="55"/>
      <c r="P33" s="54"/>
      <c r="Q33" s="55"/>
      <c r="R33" s="54"/>
      <c r="S33" s="55"/>
      <c r="V33" s="44"/>
      <c r="X33" s="44"/>
      <c r="Z33" s="44"/>
      <c r="AB33" s="44"/>
      <c r="AD33" s="44"/>
      <c r="AF33" s="44"/>
      <c r="AH33" s="44"/>
      <c r="AJ33" s="44"/>
      <c r="AL33" s="44"/>
    </row>
    <row r="34" spans="1:38" s="23" customFormat="1" x14ac:dyDescent="0.2">
      <c r="A34" s="54"/>
      <c r="B34" s="105"/>
      <c r="C34" s="105"/>
      <c r="D34" s="105"/>
      <c r="E34" s="105"/>
      <c r="F34" s="105"/>
      <c r="G34" s="105"/>
      <c r="H34" s="26"/>
      <c r="I34" s="55"/>
      <c r="J34" s="26"/>
      <c r="K34" s="55"/>
      <c r="L34" s="26"/>
      <c r="M34" s="55"/>
      <c r="N34" s="26"/>
      <c r="O34" s="55"/>
      <c r="P34" s="26"/>
      <c r="Q34" s="55"/>
      <c r="R34" s="26"/>
      <c r="S34" s="55"/>
      <c r="V34" s="44"/>
      <c r="X34" s="44"/>
      <c r="Z34" s="44"/>
      <c r="AB34" s="44"/>
      <c r="AD34" s="44"/>
      <c r="AF34" s="44"/>
      <c r="AH34" s="44"/>
      <c r="AJ34" s="44"/>
      <c r="AL34" s="44"/>
    </row>
    <row r="35" spans="1:38" s="23" customFormat="1" x14ac:dyDescent="0.2">
      <c r="A35" s="52" t="s">
        <v>15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V35" s="44"/>
      <c r="X35" s="44"/>
      <c r="Z35" s="44"/>
      <c r="AB35" s="44"/>
      <c r="AD35" s="44"/>
      <c r="AF35" s="44"/>
      <c r="AH35" s="44"/>
      <c r="AJ35" s="44"/>
      <c r="AL35" s="44"/>
    </row>
    <row r="36" spans="1:38" s="23" customFormat="1" x14ac:dyDescent="0.2">
      <c r="A36" s="53" t="s">
        <v>3</v>
      </c>
      <c r="B36" s="213">
        <f>[4]Sheet1!C30</f>
        <v>5909.4824732584693</v>
      </c>
      <c r="C36" s="213">
        <f>[4]Sheet1!E30</f>
        <v>6588.6265152061387</v>
      </c>
      <c r="D36" s="213">
        <f>[4]Sheet1!G30</f>
        <v>14193.651752484646</v>
      </c>
      <c r="E36" s="213">
        <f>[4]Sheet1!I30</f>
        <v>5829.0959390906401</v>
      </c>
      <c r="F36" s="213">
        <f>[4]Sheet1!K30</f>
        <v>4411.3021183238852</v>
      </c>
      <c r="G36" s="213">
        <f>[4]Sheet1!M30</f>
        <v>4760.6816899182177</v>
      </c>
      <c r="H36" s="54"/>
      <c r="I36" s="55"/>
      <c r="J36" s="54"/>
      <c r="K36" s="55"/>
      <c r="L36" s="54"/>
      <c r="M36" s="55"/>
      <c r="N36" s="54"/>
      <c r="O36" s="55"/>
      <c r="P36" s="54"/>
      <c r="Q36" s="55"/>
      <c r="R36" s="54"/>
      <c r="S36" s="55"/>
      <c r="V36" s="44"/>
      <c r="X36" s="44"/>
      <c r="Z36" s="44"/>
      <c r="AB36" s="44"/>
      <c r="AD36" s="44"/>
      <c r="AF36" s="44"/>
      <c r="AH36" s="44"/>
      <c r="AJ36" s="44"/>
      <c r="AL36" s="44"/>
    </row>
    <row r="37" spans="1:38" s="23" customFormat="1" x14ac:dyDescent="0.2">
      <c r="A37" s="53" t="s">
        <v>4</v>
      </c>
      <c r="B37" s="213">
        <f>[4]Sheet1!C31</f>
        <v>5488.7867973229158</v>
      </c>
      <c r="C37" s="213">
        <f>[4]Sheet1!E31</f>
        <v>7545.8742150193921</v>
      </c>
      <c r="D37" s="213">
        <f>[4]Sheet1!G31</f>
        <v>11765.7994614364</v>
      </c>
      <c r="E37" s="213">
        <f>[4]Sheet1!I31</f>
        <v>7284.6144860791237</v>
      </c>
      <c r="F37" s="213">
        <f>[4]Sheet1!K31</f>
        <v>3107.6474490019286</v>
      </c>
      <c r="G37" s="213">
        <f>[4]Sheet1!M31</f>
        <v>3224.2607159140393</v>
      </c>
      <c r="H37" s="54"/>
      <c r="I37" s="55"/>
      <c r="J37" s="54"/>
      <c r="K37" s="55"/>
      <c r="L37" s="54"/>
      <c r="M37" s="55"/>
      <c r="N37" s="54"/>
      <c r="O37" s="55"/>
      <c r="P37" s="54"/>
      <c r="Q37" s="55"/>
      <c r="R37" s="54"/>
      <c r="S37" s="55"/>
      <c r="V37" s="44"/>
      <c r="X37" s="44"/>
      <c r="Z37" s="44"/>
      <c r="AB37" s="44"/>
      <c r="AD37" s="44"/>
      <c r="AF37" s="44"/>
      <c r="AH37" s="44"/>
      <c r="AJ37" s="44"/>
      <c r="AL37" s="44"/>
    </row>
    <row r="38" spans="1:38" s="23" customFormat="1" x14ac:dyDescent="0.2">
      <c r="A38" s="57"/>
      <c r="H38" s="26"/>
      <c r="I38" s="55"/>
      <c r="J38" s="26"/>
      <c r="K38" s="55"/>
      <c r="L38" s="26"/>
      <c r="M38" s="55"/>
      <c r="N38" s="26"/>
      <c r="O38" s="55"/>
      <c r="P38" s="26"/>
      <c r="Q38" s="55"/>
      <c r="R38" s="26"/>
      <c r="S38" s="55"/>
      <c r="V38" s="44"/>
      <c r="X38" s="44"/>
      <c r="Z38" s="44"/>
      <c r="AB38" s="44"/>
      <c r="AD38" s="44"/>
      <c r="AF38" s="44"/>
      <c r="AH38" s="44"/>
      <c r="AJ38" s="44"/>
      <c r="AL38" s="44"/>
    </row>
    <row r="39" spans="1:38" s="23" customFormat="1" x14ac:dyDescent="0.2">
      <c r="A39" s="52" t="s">
        <v>111</v>
      </c>
      <c r="B39" s="103"/>
      <c r="C39" s="103"/>
      <c r="D39" s="103"/>
      <c r="E39" s="103"/>
      <c r="F39" s="103"/>
      <c r="G39" s="103"/>
      <c r="H39" s="74"/>
      <c r="I39" s="27"/>
      <c r="J39" s="74"/>
      <c r="K39" s="27"/>
      <c r="L39" s="74"/>
      <c r="M39" s="27"/>
      <c r="N39" s="74"/>
      <c r="O39" s="27"/>
      <c r="P39" s="74"/>
      <c r="Q39" s="27"/>
      <c r="R39" s="74"/>
      <c r="S39" s="27"/>
      <c r="V39" s="44"/>
      <c r="X39" s="44"/>
      <c r="Z39" s="44"/>
      <c r="AB39" s="44"/>
      <c r="AD39" s="44"/>
      <c r="AF39" s="44"/>
      <c r="AH39" s="44"/>
      <c r="AJ39" s="44"/>
      <c r="AL39" s="44"/>
    </row>
    <row r="40" spans="1:38" s="23" customFormat="1" x14ac:dyDescent="0.2">
      <c r="A40" s="58" t="s">
        <v>103</v>
      </c>
      <c r="B40" s="213">
        <f>[4]Sheet1!C32</f>
        <v>3315.0475757372633</v>
      </c>
      <c r="C40" s="213">
        <f>[4]Sheet1!E32</f>
        <v>4230.2131282522323</v>
      </c>
      <c r="D40" s="213">
        <f>[4]Sheet1!G32</f>
        <v>6149.7078536562785</v>
      </c>
      <c r="E40" s="213">
        <f>[4]Sheet1!I32</f>
        <v>4160.3226897886234</v>
      </c>
      <c r="F40" s="213">
        <f>[4]Sheet1!K32</f>
        <v>2993.5362277016925</v>
      </c>
      <c r="G40" s="213">
        <f>[4]Sheet1!M32</f>
        <v>2183.7901236945982</v>
      </c>
      <c r="H40" s="54"/>
      <c r="I40" s="55"/>
      <c r="J40" s="54"/>
      <c r="K40" s="55"/>
      <c r="L40" s="54"/>
      <c r="M40" s="55"/>
      <c r="N40" s="54"/>
      <c r="O40" s="55"/>
      <c r="P40" s="54"/>
      <c r="Q40" s="55"/>
      <c r="R40" s="54"/>
      <c r="S40" s="55"/>
      <c r="V40" s="44"/>
      <c r="X40" s="44"/>
      <c r="Z40" s="44"/>
      <c r="AB40" s="44"/>
      <c r="AD40" s="44"/>
      <c r="AF40" s="44"/>
      <c r="AH40" s="44"/>
      <c r="AJ40" s="44"/>
      <c r="AL40" s="44"/>
    </row>
    <row r="41" spans="1:38" s="23" customFormat="1" x14ac:dyDescent="0.2">
      <c r="A41" s="59" t="s">
        <v>113</v>
      </c>
      <c r="B41" s="213">
        <f>[4]Sheet1!C33</f>
        <v>1944.3652720939351</v>
      </c>
      <c r="C41" s="213">
        <f>[4]Sheet1!E33</f>
        <v>2500.5855051929857</v>
      </c>
      <c r="D41" s="213">
        <f>[4]Sheet1!G33</f>
        <v>5099.2154348367567</v>
      </c>
      <c r="E41" s="213">
        <f>[4]Sheet1!I33</f>
        <v>2121.2208054384819</v>
      </c>
      <c r="F41" s="213">
        <f>[4]Sheet1!K33</f>
        <v>1681.7128048328113</v>
      </c>
      <c r="G41" s="213">
        <f>[4]Sheet1!M33</f>
        <v>1627.2030198766581</v>
      </c>
      <c r="H41" s="54"/>
      <c r="I41" s="55"/>
      <c r="J41" s="54"/>
      <c r="K41" s="55"/>
      <c r="L41" s="54"/>
      <c r="M41" s="55"/>
      <c r="N41" s="54"/>
      <c r="O41" s="55"/>
      <c r="P41" s="54"/>
      <c r="Q41" s="55"/>
      <c r="R41" s="54"/>
      <c r="S41" s="55"/>
      <c r="V41" s="44"/>
      <c r="X41" s="44"/>
      <c r="Z41" s="44"/>
      <c r="AB41" s="44"/>
      <c r="AD41" s="44"/>
      <c r="AF41" s="44"/>
      <c r="AH41" s="44"/>
      <c r="AJ41" s="44"/>
      <c r="AL41" s="44"/>
    </row>
    <row r="42" spans="1:38" s="23" customFormat="1" x14ac:dyDescent="0.2">
      <c r="A42" s="59" t="s">
        <v>114</v>
      </c>
      <c r="B42" s="213">
        <f>[4]Sheet1!C34</f>
        <v>3986.0792530600752</v>
      </c>
      <c r="C42" s="213">
        <f>[4]Sheet1!E34</f>
        <v>4691.2540778025696</v>
      </c>
      <c r="D42" s="213">
        <f>[4]Sheet1!G34</f>
        <v>6888.2205791715105</v>
      </c>
      <c r="E42" s="213">
        <f>[4]Sheet1!I34</f>
        <v>4663.4326591227382</v>
      </c>
      <c r="F42" s="213">
        <f>[4]Sheet1!K34</f>
        <v>3283.75146712878</v>
      </c>
      <c r="G42" s="213">
        <f>[4]Sheet1!M34</f>
        <v>2688.693485961182</v>
      </c>
      <c r="H42" s="54"/>
      <c r="I42" s="55"/>
      <c r="J42" s="54"/>
      <c r="K42" s="55"/>
      <c r="L42" s="54"/>
      <c r="M42" s="55"/>
      <c r="N42" s="54"/>
      <c r="O42" s="55"/>
      <c r="P42" s="54"/>
      <c r="Q42" s="55"/>
      <c r="R42" s="54"/>
      <c r="S42" s="55"/>
      <c r="V42" s="44"/>
      <c r="X42" s="44"/>
      <c r="Z42" s="44"/>
      <c r="AB42" s="44"/>
      <c r="AD42" s="44"/>
      <c r="AF42" s="44"/>
      <c r="AH42" s="44"/>
      <c r="AJ42" s="44"/>
      <c r="AL42" s="44"/>
    </row>
    <row r="43" spans="1:38" s="23" customFormat="1" x14ac:dyDescent="0.2">
      <c r="A43" s="59" t="s">
        <v>115</v>
      </c>
      <c r="B43" s="213">
        <f>[4]Sheet1!C35</f>
        <v>2945.5887915407175</v>
      </c>
      <c r="C43" s="213">
        <f>[4]Sheet1!E35</f>
        <v>4390.2163567372545</v>
      </c>
      <c r="D43" s="213">
        <f>[4]Sheet1!G35</f>
        <v>4884.7128083004654</v>
      </c>
      <c r="E43" s="213">
        <f>[4]Sheet1!I35</f>
        <v>4397.6200184882018</v>
      </c>
      <c r="F43" s="213">
        <f>[4]Sheet1!K35</f>
        <v>2303.8756059295692</v>
      </c>
      <c r="G43" s="213">
        <f>[4]Sheet1!M35</f>
        <v>1804.9169810907106</v>
      </c>
      <c r="H43" s="54"/>
      <c r="I43" s="55"/>
      <c r="J43" s="54"/>
      <c r="K43" s="55"/>
      <c r="L43" s="54"/>
      <c r="M43" s="55"/>
      <c r="N43" s="54"/>
      <c r="O43" s="55"/>
      <c r="P43" s="54"/>
      <c r="Q43" s="55"/>
      <c r="R43" s="54"/>
      <c r="S43" s="55"/>
      <c r="V43" s="44"/>
      <c r="X43" s="44"/>
      <c r="Z43" s="44"/>
      <c r="AB43" s="44"/>
      <c r="AD43" s="44"/>
      <c r="AF43" s="44"/>
      <c r="AH43" s="44"/>
      <c r="AJ43" s="44"/>
      <c r="AL43" s="44"/>
    </row>
    <row r="44" spans="1:38" s="23" customFormat="1" x14ac:dyDescent="0.2">
      <c r="A44" s="58" t="s">
        <v>104</v>
      </c>
      <c r="B44" s="213">
        <f>[4]Sheet1!C36</f>
        <v>10755.062252272091</v>
      </c>
      <c r="C44" s="213">
        <f>[4]Sheet1!E36</f>
        <v>10971.151586478063</v>
      </c>
      <c r="D44" s="213">
        <f>[4]Sheet1!G36</f>
        <v>12573.849297530081</v>
      </c>
      <c r="E44" s="213">
        <f>[4]Sheet1!I36</f>
        <v>10529.803491239147</v>
      </c>
      <c r="F44" s="213">
        <f>[4]Sheet1!K36</f>
        <v>9491.9420841086994</v>
      </c>
      <c r="G44" s="213">
        <f>[4]Sheet1!M36</f>
        <v>10179.286779341899</v>
      </c>
      <c r="H44" s="54"/>
      <c r="I44" s="55"/>
      <c r="J44" s="54"/>
      <c r="K44" s="55"/>
      <c r="L44" s="54"/>
      <c r="M44" s="55"/>
      <c r="N44" s="54"/>
      <c r="O44" s="55"/>
      <c r="P44" s="54"/>
      <c r="Q44" s="55"/>
      <c r="R44" s="54"/>
      <c r="S44" s="55"/>
      <c r="V44" s="44"/>
      <c r="X44" s="44"/>
      <c r="Z44" s="44"/>
      <c r="AB44" s="44"/>
      <c r="AD44" s="44"/>
      <c r="AF44" s="44"/>
      <c r="AH44" s="44"/>
      <c r="AJ44" s="44"/>
      <c r="AL44" s="44"/>
    </row>
    <row r="45" spans="1:38" s="23" customFormat="1" x14ac:dyDescent="0.2">
      <c r="A45" s="58" t="s">
        <v>105</v>
      </c>
      <c r="B45" s="213">
        <f>[4]Sheet1!C37</f>
        <v>20082.017132900772</v>
      </c>
      <c r="C45" s="213">
        <f>[4]Sheet1!E37</f>
        <v>20918.301688512802</v>
      </c>
      <c r="D45" s="213">
        <f>[4]Sheet1!G37</f>
        <v>21509.161425207403</v>
      </c>
      <c r="E45" s="213">
        <f>[4]Sheet1!I37</f>
        <v>20538.879343532619</v>
      </c>
      <c r="F45" s="213">
        <f>[4]Sheet1!K37</f>
        <v>0</v>
      </c>
      <c r="G45" s="213">
        <f>[4]Sheet1!M37</f>
        <v>18013.897610610606</v>
      </c>
      <c r="H45" s="54"/>
      <c r="I45" s="55"/>
      <c r="J45" s="54"/>
      <c r="K45" s="55"/>
      <c r="L45" s="54"/>
      <c r="M45" s="55"/>
      <c r="N45" s="54"/>
      <c r="O45" s="55"/>
      <c r="P45" s="54"/>
      <c r="Q45" s="55"/>
      <c r="R45" s="54"/>
      <c r="S45" s="55"/>
      <c r="V45" s="44"/>
      <c r="X45" s="44"/>
      <c r="Z45" s="44"/>
      <c r="AB45" s="44"/>
      <c r="AD45" s="44"/>
      <c r="AF45" s="44"/>
      <c r="AH45" s="44"/>
      <c r="AJ45" s="44"/>
      <c r="AL45" s="44"/>
    </row>
    <row r="46" spans="1:38" s="23" customFormat="1" x14ac:dyDescent="0.2">
      <c r="A46" s="58" t="s">
        <v>106</v>
      </c>
      <c r="B46" s="213">
        <f>[4]Sheet1!C38</f>
        <v>28071.702492268738</v>
      </c>
      <c r="C46" s="213">
        <f>[4]Sheet1!E38</f>
        <v>30029.945136281476</v>
      </c>
      <c r="D46" s="213">
        <f>[4]Sheet1!G38</f>
        <v>30670.674128263017</v>
      </c>
      <c r="E46" s="213">
        <f>[4]Sheet1!I38</f>
        <v>29471.862561891536</v>
      </c>
      <c r="F46" s="213">
        <f>[4]Sheet1!K38</f>
        <v>0</v>
      </c>
      <c r="G46" s="213">
        <f>[4]Sheet1!M38</f>
        <v>25433.503270781337</v>
      </c>
      <c r="H46" s="54"/>
      <c r="I46" s="55"/>
      <c r="J46" s="54"/>
      <c r="K46" s="55"/>
      <c r="L46" s="54"/>
      <c r="M46" s="55"/>
      <c r="N46" s="54"/>
      <c r="O46" s="55"/>
      <c r="P46" s="54"/>
      <c r="Q46" s="55"/>
      <c r="R46" s="54"/>
      <c r="S46" s="55"/>
      <c r="V46" s="44"/>
      <c r="X46" s="44"/>
      <c r="Z46" s="44"/>
      <c r="AB46" s="44"/>
      <c r="AD46" s="44"/>
      <c r="AF46" s="44"/>
      <c r="AH46" s="44"/>
      <c r="AJ46" s="44"/>
      <c r="AL46" s="44"/>
    </row>
    <row r="47" spans="1:38" s="23" customFormat="1" x14ac:dyDescent="0.2">
      <c r="A47" s="58" t="s">
        <v>107</v>
      </c>
      <c r="B47" s="213">
        <f>[4]Sheet1!C39</f>
        <v>47318.376255100236</v>
      </c>
      <c r="C47" s="213">
        <f>[4]Sheet1!E39</f>
        <v>53253.400354449579</v>
      </c>
      <c r="D47" s="213">
        <f>[4]Sheet1!G39</f>
        <v>63130.75788014393</v>
      </c>
      <c r="E47" s="213">
        <f>[4]Sheet1!I39</f>
        <v>42064.652244915218</v>
      </c>
      <c r="F47" s="213">
        <f>[4]Sheet1!K39</f>
        <v>0</v>
      </c>
      <c r="G47" s="213">
        <f>[4]Sheet1!M39</f>
        <v>40882.657025584071</v>
      </c>
      <c r="H47" s="54"/>
      <c r="I47" s="55"/>
      <c r="J47" s="54"/>
      <c r="K47" s="55"/>
      <c r="L47" s="54"/>
      <c r="M47" s="55"/>
      <c r="N47" s="54"/>
      <c r="O47" s="55"/>
      <c r="P47" s="54"/>
      <c r="Q47" s="55"/>
      <c r="R47" s="54"/>
      <c r="S47" s="55"/>
      <c r="V47" s="44"/>
      <c r="X47" s="44"/>
      <c r="Z47" s="44"/>
      <c r="AB47" s="44"/>
      <c r="AD47" s="44"/>
      <c r="AF47" s="44"/>
      <c r="AH47" s="44"/>
      <c r="AJ47" s="44"/>
      <c r="AL47" s="44"/>
    </row>
    <row r="48" spans="1:38" s="23" customFormat="1" x14ac:dyDescent="0.2">
      <c r="A48" s="54"/>
      <c r="I48" s="44"/>
      <c r="K48" s="44"/>
      <c r="M48" s="44"/>
      <c r="O48" s="44"/>
      <c r="Q48" s="44"/>
      <c r="S48" s="44"/>
      <c r="V48" s="44"/>
      <c r="X48" s="44"/>
      <c r="Z48" s="44"/>
      <c r="AB48" s="44"/>
      <c r="AD48" s="44"/>
      <c r="AF48" s="44"/>
      <c r="AH48" s="44"/>
      <c r="AJ48" s="44"/>
      <c r="AL48" s="44"/>
    </row>
    <row r="49" spans="1:38" s="23" customFormat="1" x14ac:dyDescent="0.2">
      <c r="A49" s="52" t="s">
        <v>16</v>
      </c>
      <c r="B49" s="103"/>
      <c r="C49" s="103"/>
      <c r="D49" s="103"/>
      <c r="E49" s="103"/>
      <c r="F49" s="103"/>
      <c r="G49" s="103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V49" s="44"/>
      <c r="X49" s="44"/>
      <c r="Z49" s="44"/>
      <c r="AB49" s="44"/>
      <c r="AD49" s="44"/>
      <c r="AF49" s="44"/>
      <c r="AH49" s="44"/>
      <c r="AJ49" s="44"/>
      <c r="AL49" s="44"/>
    </row>
    <row r="50" spans="1:38" s="23" customFormat="1" x14ac:dyDescent="0.2">
      <c r="A50" s="58" t="s">
        <v>45</v>
      </c>
      <c r="B50" s="213">
        <f>[4]Sheet1!C40</f>
        <v>2529.9307625715401</v>
      </c>
      <c r="C50" s="213">
        <f>[4]Sheet1!E40</f>
        <v>2684.496406469993</v>
      </c>
      <c r="D50" s="213">
        <f>[4]Sheet1!G40</f>
        <v>7600</v>
      </c>
      <c r="E50" s="213">
        <f>[4]Sheet1!I40</f>
        <v>2680.5032483449022</v>
      </c>
      <c r="F50" s="213">
        <f>[4]Sheet1!K40</f>
        <v>0</v>
      </c>
      <c r="G50" s="213">
        <f>[4]Sheet1!M40</f>
        <v>2397.1374640521735</v>
      </c>
      <c r="H50" s="54"/>
      <c r="I50" s="55"/>
      <c r="J50" s="54"/>
      <c r="K50" s="55"/>
      <c r="L50" s="54"/>
      <c r="M50" s="55"/>
      <c r="N50" s="54"/>
      <c r="O50" s="55"/>
      <c r="P50" s="54"/>
      <c r="Q50" s="55"/>
      <c r="R50" s="54"/>
      <c r="S50" s="55"/>
      <c r="V50" s="44"/>
      <c r="X50" s="44"/>
      <c r="Z50" s="44"/>
      <c r="AB50" s="44"/>
      <c r="AD50" s="44"/>
      <c r="AF50" s="44"/>
      <c r="AH50" s="44"/>
      <c r="AJ50" s="44"/>
      <c r="AL50" s="44"/>
    </row>
    <row r="51" spans="1:38" s="23" customFormat="1" x14ac:dyDescent="0.2">
      <c r="A51" s="58" t="s">
        <v>46</v>
      </c>
      <c r="B51" s="213">
        <f>[4]Sheet1!C41</f>
        <v>6027.6752142583055</v>
      </c>
      <c r="C51" s="213">
        <f>[4]Sheet1!E41</f>
        <v>7328.2008276485458</v>
      </c>
      <c r="D51" s="213">
        <f>[4]Sheet1!G41</f>
        <v>0</v>
      </c>
      <c r="E51" s="213">
        <f>[4]Sheet1!I41</f>
        <v>7328.2008276485458</v>
      </c>
      <c r="F51" s="213">
        <f>[4]Sheet1!K41</f>
        <v>0</v>
      </c>
      <c r="G51" s="213">
        <f>[4]Sheet1!M41</f>
        <v>3480.5162233188621</v>
      </c>
      <c r="H51" s="54"/>
      <c r="I51" s="55"/>
      <c r="J51" s="54"/>
      <c r="K51" s="55"/>
      <c r="L51" s="54"/>
      <c r="M51" s="55"/>
      <c r="N51" s="54"/>
      <c r="O51" s="55"/>
      <c r="P51" s="54"/>
      <c r="Q51" s="55"/>
      <c r="R51" s="54"/>
      <c r="S51" s="55"/>
      <c r="V51" s="44"/>
      <c r="X51" s="44"/>
      <c r="Z51" s="44"/>
      <c r="AB51" s="44"/>
      <c r="AD51" s="44"/>
      <c r="AF51" s="44"/>
      <c r="AH51" s="44"/>
      <c r="AJ51" s="44"/>
      <c r="AL51" s="44"/>
    </row>
    <row r="52" spans="1:38" s="23" customFormat="1" x14ac:dyDescent="0.2">
      <c r="A52" s="58" t="s">
        <v>67</v>
      </c>
      <c r="B52" s="213">
        <f>[4]Sheet1!C42</f>
        <v>6959.511118821476</v>
      </c>
      <c r="C52" s="213">
        <f>[4]Sheet1!E42</f>
        <v>8090.7892183332842</v>
      </c>
      <c r="D52" s="213">
        <f>[4]Sheet1!G42</f>
        <v>12928.002878323237</v>
      </c>
      <c r="E52" s="213">
        <f>[4]Sheet1!I42</f>
        <v>7313.4757924768292</v>
      </c>
      <c r="F52" s="213">
        <f>[4]Sheet1!K42</f>
        <v>3190.3178702533719</v>
      </c>
      <c r="G52" s="213">
        <f>[4]Sheet1!M42</f>
        <v>5140.380918924986</v>
      </c>
      <c r="H52" s="54"/>
      <c r="I52" s="55"/>
      <c r="J52" s="54"/>
      <c r="K52" s="55"/>
      <c r="L52" s="54"/>
      <c r="M52" s="55"/>
      <c r="N52" s="54"/>
      <c r="O52" s="55"/>
      <c r="P52" s="54"/>
      <c r="Q52" s="55"/>
      <c r="R52" s="54"/>
      <c r="S52" s="55"/>
      <c r="V52" s="44"/>
      <c r="X52" s="44"/>
      <c r="Z52" s="44"/>
      <c r="AB52" s="44"/>
      <c r="AD52" s="44"/>
      <c r="AF52" s="44"/>
      <c r="AH52" s="44"/>
      <c r="AJ52" s="44"/>
      <c r="AL52" s="44"/>
    </row>
    <row r="53" spans="1:38" s="23" customFormat="1" x14ac:dyDescent="0.2">
      <c r="A53" s="58" t="s">
        <v>63</v>
      </c>
      <c r="B53" s="213">
        <f>[4]Sheet1!C43</f>
        <v>0</v>
      </c>
      <c r="C53" s="213">
        <f>[4]Sheet1!E43</f>
        <v>0</v>
      </c>
      <c r="D53" s="213">
        <f>[4]Sheet1!G43</f>
        <v>0</v>
      </c>
      <c r="E53" s="213">
        <f>[4]Sheet1!I43</f>
        <v>0</v>
      </c>
      <c r="F53" s="213">
        <f>[4]Sheet1!K43</f>
        <v>0</v>
      </c>
      <c r="G53" s="213">
        <f>[4]Sheet1!M43</f>
        <v>0</v>
      </c>
      <c r="H53" s="54"/>
      <c r="I53" s="55"/>
      <c r="J53" s="54"/>
      <c r="K53" s="55"/>
      <c r="L53" s="54"/>
      <c r="M53" s="55"/>
      <c r="N53" s="54"/>
      <c r="O53" s="55"/>
      <c r="P53" s="54"/>
      <c r="Q53" s="55"/>
      <c r="R53" s="54"/>
      <c r="S53" s="55"/>
      <c r="V53" s="44"/>
      <c r="X53" s="44"/>
      <c r="Z53" s="44"/>
      <c r="AB53" s="44"/>
      <c r="AD53" s="44"/>
      <c r="AF53" s="44"/>
      <c r="AH53" s="44"/>
      <c r="AJ53" s="44"/>
      <c r="AL53" s="44"/>
    </row>
    <row r="54" spans="1:38" x14ac:dyDescent="0.2">
      <c r="A54" s="194"/>
      <c r="B54" s="193"/>
      <c r="C54" s="193"/>
      <c r="D54" s="193"/>
      <c r="E54" s="193"/>
      <c r="F54" s="193"/>
      <c r="G54" s="193"/>
    </row>
    <row r="55" spans="1:38" x14ac:dyDescent="0.2">
      <c r="A55" s="14" t="str">
        <f>'C01'!$A$46</f>
        <v>Fuente: Instituto Nacional de Estadística (INE). LIV Encuesta Permanente de Hogares de Propósitos Múltiples, Junio 2016.</v>
      </c>
    </row>
    <row r="56" spans="1:38" x14ac:dyDescent="0.2">
      <c r="A56" s="14" t="str">
        <f>'C02'!$A$46</f>
        <v>(Promedio de salarios mínimos por rama)</v>
      </c>
    </row>
    <row r="57" spans="1:38" x14ac:dyDescent="0.2">
      <c r="A57" s="14" t="s">
        <v>112</v>
      </c>
      <c r="M57" s="12"/>
    </row>
    <row r="58" spans="1:38" x14ac:dyDescent="0.2">
      <c r="A58" s="14"/>
      <c r="M58" s="12"/>
    </row>
    <row r="59" spans="1:38" x14ac:dyDescent="0.2">
      <c r="A59" s="261" t="s">
        <v>85</v>
      </c>
      <c r="B59" s="261"/>
      <c r="C59" s="261"/>
      <c r="D59" s="261"/>
      <c r="E59" s="261"/>
      <c r="F59" s="261"/>
      <c r="G59" s="261"/>
    </row>
    <row r="60" spans="1:38" x14ac:dyDescent="0.2">
      <c r="A60" s="261" t="s">
        <v>86</v>
      </c>
      <c r="B60" s="261"/>
      <c r="C60" s="261"/>
      <c r="D60" s="261"/>
      <c r="E60" s="261"/>
      <c r="F60" s="261"/>
      <c r="G60" s="261"/>
    </row>
    <row r="61" spans="1:38" x14ac:dyDescent="0.2">
      <c r="A61" s="261" t="s">
        <v>90</v>
      </c>
      <c r="B61" s="261"/>
      <c r="C61" s="261"/>
      <c r="D61" s="261"/>
      <c r="E61" s="261"/>
      <c r="F61" s="261"/>
      <c r="G61" s="261"/>
    </row>
    <row r="62" spans="1:38" x14ac:dyDescent="0.2">
      <c r="A62" s="132" t="s">
        <v>20</v>
      </c>
      <c r="B62" s="12"/>
      <c r="C62" s="12"/>
      <c r="D62" s="12"/>
      <c r="E62" s="12"/>
      <c r="F62" s="12"/>
      <c r="G62" s="12"/>
    </row>
    <row r="63" spans="1:38" x14ac:dyDescent="0.2">
      <c r="A63" s="266" t="s">
        <v>38</v>
      </c>
      <c r="B63" s="264" t="s">
        <v>32</v>
      </c>
      <c r="C63" s="264"/>
      <c r="D63" s="264"/>
      <c r="E63" s="264"/>
      <c r="F63" s="264"/>
      <c r="G63" s="264"/>
    </row>
    <row r="64" spans="1:38" x14ac:dyDescent="0.2">
      <c r="A64" s="262"/>
      <c r="B64" s="262" t="s">
        <v>32</v>
      </c>
      <c r="C64" s="264" t="s">
        <v>8</v>
      </c>
      <c r="D64" s="264"/>
      <c r="E64" s="264"/>
      <c r="F64" s="264"/>
      <c r="G64" s="262" t="s">
        <v>1</v>
      </c>
    </row>
    <row r="65" spans="1:8" x14ac:dyDescent="0.2">
      <c r="A65" s="265"/>
      <c r="B65" s="265"/>
      <c r="C65" s="28" t="s">
        <v>11</v>
      </c>
      <c r="D65" s="199" t="s">
        <v>117</v>
      </c>
      <c r="E65" s="28" t="s">
        <v>12</v>
      </c>
      <c r="F65" s="211" t="s">
        <v>118</v>
      </c>
      <c r="G65" s="265"/>
    </row>
    <row r="66" spans="1:8" x14ac:dyDescent="0.2">
      <c r="A66" s="136"/>
      <c r="B66" s="136"/>
      <c r="C66" s="136"/>
      <c r="D66" s="137"/>
      <c r="E66" s="134"/>
      <c r="F66" s="212"/>
      <c r="G66" s="134"/>
    </row>
    <row r="67" spans="1:8" x14ac:dyDescent="0.2">
      <c r="A67" s="31" t="s">
        <v>75</v>
      </c>
      <c r="B67" s="94">
        <f t="shared" ref="B67:G67" si="0">B8</f>
        <v>5746.8292363930086</v>
      </c>
      <c r="C67" s="94">
        <f t="shared" si="0"/>
        <v>6918.320967014457</v>
      </c>
      <c r="D67" s="95">
        <f t="shared" si="0"/>
        <v>12921.430855573697</v>
      </c>
      <c r="E67" s="94">
        <f t="shared" si="0"/>
        <v>6234.788792839202</v>
      </c>
      <c r="F67" s="201">
        <f t="shared" si="0"/>
        <v>3190.3178702533719</v>
      </c>
      <c r="G67" s="94">
        <f t="shared" si="0"/>
        <v>4074.1692810173549</v>
      </c>
    </row>
    <row r="68" spans="1:8" x14ac:dyDescent="0.2">
      <c r="A68" s="4"/>
      <c r="B68" s="201"/>
      <c r="C68" s="201"/>
      <c r="D68" s="202"/>
      <c r="E68" s="90"/>
      <c r="F68" s="90"/>
      <c r="G68" s="90"/>
      <c r="H68" s="120"/>
    </row>
    <row r="69" spans="1:8" x14ac:dyDescent="0.2">
      <c r="A69" s="17" t="s">
        <v>21</v>
      </c>
      <c r="B69" s="201"/>
      <c r="C69" s="201"/>
      <c r="D69" s="90"/>
      <c r="E69" s="201"/>
      <c r="F69" s="201"/>
      <c r="G69" s="201"/>
      <c r="H69" s="120"/>
    </row>
    <row r="70" spans="1:8" x14ac:dyDescent="0.2">
      <c r="A70" s="107" t="s">
        <v>132</v>
      </c>
      <c r="B70" s="213">
        <f>[4]Sheet1!C44</f>
        <v>2488.9085286500399</v>
      </c>
      <c r="C70" s="213">
        <f>[4]Sheet1!E44</f>
        <v>2645.2224299776885</v>
      </c>
      <c r="D70" s="213">
        <f>[4]Sheet1!G44</f>
        <v>7600</v>
      </c>
      <c r="E70" s="213">
        <f>[4]Sheet1!I44</f>
        <v>2641.1478727081085</v>
      </c>
      <c r="F70" s="213">
        <f>[4]Sheet1!K44</f>
        <v>0</v>
      </c>
      <c r="G70" s="213">
        <f>[4]Sheet1!M44</f>
        <v>2355.028258355158</v>
      </c>
      <c r="H70" s="120"/>
    </row>
    <row r="71" spans="1:8" x14ac:dyDescent="0.2">
      <c r="A71" s="107" t="s">
        <v>133</v>
      </c>
      <c r="B71" s="213">
        <f>[4]Sheet1!C45</f>
        <v>6342.4667269845304</v>
      </c>
      <c r="C71" s="213">
        <f>[4]Sheet1!E45</f>
        <v>5881.0149792886023</v>
      </c>
      <c r="D71" s="213">
        <f>[4]Sheet1!G45</f>
        <v>0</v>
      </c>
      <c r="E71" s="213">
        <f>[4]Sheet1!I45</f>
        <v>5881.0149792886023</v>
      </c>
      <c r="F71" s="213">
        <f>[4]Sheet1!K45</f>
        <v>0</v>
      </c>
      <c r="G71" s="213">
        <f>[4]Sheet1!M45</f>
        <v>6872.8443569299052</v>
      </c>
      <c r="H71" s="120"/>
    </row>
    <row r="72" spans="1:8" x14ac:dyDescent="0.2">
      <c r="A72" s="107" t="s">
        <v>72</v>
      </c>
      <c r="B72" s="213">
        <f>[4]Sheet1!C46</f>
        <v>6027.6752142583055</v>
      </c>
      <c r="C72" s="213">
        <f>[4]Sheet1!E46</f>
        <v>7328.2008276485458</v>
      </c>
      <c r="D72" s="213">
        <f>[4]Sheet1!G46</f>
        <v>0</v>
      </c>
      <c r="E72" s="213">
        <f>[4]Sheet1!I46</f>
        <v>7328.2008276485458</v>
      </c>
      <c r="F72" s="213">
        <f>[4]Sheet1!K46</f>
        <v>0</v>
      </c>
      <c r="G72" s="213">
        <f>[4]Sheet1!M46</f>
        <v>3480.5162233188621</v>
      </c>
      <c r="H72" s="120"/>
    </row>
    <row r="73" spans="1:8" x14ac:dyDescent="0.2">
      <c r="A73" s="107" t="s">
        <v>134</v>
      </c>
      <c r="B73" s="213">
        <f>[4]Sheet1!C47</f>
        <v>12924.72244192066</v>
      </c>
      <c r="C73" s="213">
        <f>[4]Sheet1!E47</f>
        <v>14537.817860216519</v>
      </c>
      <c r="D73" s="213">
        <f>[4]Sheet1!G47</f>
        <v>19426.798931987316</v>
      </c>
      <c r="E73" s="213">
        <f>[4]Sheet1!I47</f>
        <v>9546.8479682305424</v>
      </c>
      <c r="F73" s="213">
        <f>[4]Sheet1!K47</f>
        <v>0</v>
      </c>
      <c r="G73" s="213">
        <f>[4]Sheet1!M47</f>
        <v>286.1513112147523</v>
      </c>
      <c r="H73" s="120"/>
    </row>
    <row r="74" spans="1:8" ht="22.5" x14ac:dyDescent="0.2">
      <c r="A74" s="273" t="s">
        <v>135</v>
      </c>
      <c r="B74" s="213">
        <f>[4]Sheet1!C48</f>
        <v>4702.1007312146794</v>
      </c>
      <c r="C74" s="213">
        <f>[4]Sheet1!E48</f>
        <v>7670.3360102030965</v>
      </c>
      <c r="D74" s="213">
        <f>[4]Sheet1!G48</f>
        <v>18500</v>
      </c>
      <c r="E74" s="213">
        <f>[4]Sheet1!I48</f>
        <v>7082.5087738047732</v>
      </c>
      <c r="F74" s="213">
        <f>[4]Sheet1!K48</f>
        <v>0</v>
      </c>
      <c r="G74" s="213">
        <f>[4]Sheet1!M48</f>
        <v>1875.6186316589665</v>
      </c>
      <c r="H74" s="120"/>
    </row>
    <row r="75" spans="1:8" x14ac:dyDescent="0.2">
      <c r="A75" s="107" t="s">
        <v>136</v>
      </c>
      <c r="B75" s="213">
        <f>[4]Sheet1!C49</f>
        <v>5052.7397150466659</v>
      </c>
      <c r="C75" s="213">
        <f>[4]Sheet1!E49</f>
        <v>4609.119554592221</v>
      </c>
      <c r="D75" s="213">
        <f>[4]Sheet1!G49</f>
        <v>0</v>
      </c>
      <c r="E75" s="213">
        <f>[4]Sheet1!I49</f>
        <v>4609.119554592221</v>
      </c>
      <c r="F75" s="213">
        <f>[4]Sheet1!K49</f>
        <v>0</v>
      </c>
      <c r="G75" s="213">
        <f>[4]Sheet1!M49</f>
        <v>6335.5871039825233</v>
      </c>
      <c r="H75" s="120"/>
    </row>
    <row r="76" spans="1:8" ht="22.5" x14ac:dyDescent="0.2">
      <c r="A76" s="273" t="s">
        <v>137</v>
      </c>
      <c r="B76" s="213">
        <f>[4]Sheet1!C50</f>
        <v>6104.4278425452967</v>
      </c>
      <c r="C76" s="213">
        <f>[4]Sheet1!E50</f>
        <v>7328.0002428025073</v>
      </c>
      <c r="D76" s="213">
        <f>[4]Sheet1!G50</f>
        <v>15000</v>
      </c>
      <c r="E76" s="213">
        <f>[4]Sheet1!I50</f>
        <v>7320.4756146667487</v>
      </c>
      <c r="F76" s="213">
        <f>[4]Sheet1!K50</f>
        <v>0</v>
      </c>
      <c r="G76" s="213">
        <f>[4]Sheet1!M50</f>
        <v>5231.1259339024009</v>
      </c>
      <c r="H76" s="120"/>
    </row>
    <row r="77" spans="1:8" x14ac:dyDescent="0.2">
      <c r="A77" s="107" t="s">
        <v>138</v>
      </c>
      <c r="B77" s="213">
        <f>[4]Sheet1!C51</f>
        <v>7402.7971101523217</v>
      </c>
      <c r="C77" s="213">
        <f>[4]Sheet1!E51</f>
        <v>7654.0264157654874</v>
      </c>
      <c r="D77" s="213">
        <f>[4]Sheet1!G51</f>
        <v>12409.294291567541</v>
      </c>
      <c r="E77" s="213">
        <f>[4]Sheet1!I51</f>
        <v>7427.2186861727951</v>
      </c>
      <c r="F77" s="213">
        <f>[4]Sheet1!K51</f>
        <v>0</v>
      </c>
      <c r="G77" s="213">
        <f>[4]Sheet1!M51</f>
        <v>7119.5380547877448</v>
      </c>
      <c r="H77" s="120"/>
    </row>
    <row r="78" spans="1:8" x14ac:dyDescent="0.2">
      <c r="A78" s="107" t="s">
        <v>139</v>
      </c>
      <c r="B78" s="213">
        <f>[4]Sheet1!C52</f>
        <v>5070.5658372739872</v>
      </c>
      <c r="C78" s="213">
        <f>[4]Sheet1!E52</f>
        <v>5755.0288177297807</v>
      </c>
      <c r="D78" s="213">
        <f>[4]Sheet1!G52</f>
        <v>0</v>
      </c>
      <c r="E78" s="213">
        <f>[4]Sheet1!I52</f>
        <v>5755.0288177297807</v>
      </c>
      <c r="F78" s="213">
        <f>[4]Sheet1!K52</f>
        <v>0</v>
      </c>
      <c r="G78" s="213">
        <f>[4]Sheet1!M52</f>
        <v>4211.6538428719041</v>
      </c>
      <c r="H78" s="120"/>
    </row>
    <row r="79" spans="1:8" x14ac:dyDescent="0.2">
      <c r="A79" s="107" t="s">
        <v>140</v>
      </c>
      <c r="B79" s="213">
        <f>[4]Sheet1!C53</f>
        <v>9978.2744173812916</v>
      </c>
      <c r="C79" s="213">
        <f>[4]Sheet1!E53</f>
        <v>10020.105876331272</v>
      </c>
      <c r="D79" s="213">
        <f>[4]Sheet1!G53</f>
        <v>15673.035887863838</v>
      </c>
      <c r="E79" s="213">
        <f>[4]Sheet1!I53</f>
        <v>9692.3243455860793</v>
      </c>
      <c r="F79" s="213">
        <f>[4]Sheet1!K53</f>
        <v>0</v>
      </c>
      <c r="G79" s="213">
        <f>[4]Sheet1!M53</f>
        <v>9815.6255030066841</v>
      </c>
      <c r="H79" s="120"/>
    </row>
    <row r="80" spans="1:8" x14ac:dyDescent="0.2">
      <c r="A80" s="107" t="s">
        <v>141</v>
      </c>
      <c r="B80" s="213">
        <f>[4]Sheet1!C54</f>
        <v>12619.890190287158</v>
      </c>
      <c r="C80" s="213">
        <f>[4]Sheet1!E54</f>
        <v>12639.301674588954</v>
      </c>
      <c r="D80" s="213">
        <f>[4]Sheet1!G54</f>
        <v>14680.368729729553</v>
      </c>
      <c r="E80" s="213">
        <f>[4]Sheet1!I54</f>
        <v>12467.831832576847</v>
      </c>
      <c r="F80" s="213">
        <f>[4]Sheet1!K54</f>
        <v>0</v>
      </c>
      <c r="G80" s="213">
        <f>[4]Sheet1!M54</f>
        <v>11905.989581174821</v>
      </c>
      <c r="H80" s="120"/>
    </row>
    <row r="81" spans="1:8" x14ac:dyDescent="0.2">
      <c r="A81" s="107" t="s">
        <v>142</v>
      </c>
      <c r="B81" s="213">
        <f>[4]Sheet1!C55</f>
        <v>9847.2534804894585</v>
      </c>
      <c r="C81" s="213">
        <f>[4]Sheet1!E55</f>
        <v>10433.835321347</v>
      </c>
      <c r="D81" s="213">
        <f>[4]Sheet1!G55</f>
        <v>0</v>
      </c>
      <c r="E81" s="213">
        <f>[4]Sheet1!I55</f>
        <v>10433.835321347</v>
      </c>
      <c r="F81" s="213">
        <f>[4]Sheet1!K55</f>
        <v>0</v>
      </c>
      <c r="G81" s="213">
        <f>[4]Sheet1!M55</f>
        <v>7333.25</v>
      </c>
      <c r="H81" s="120"/>
    </row>
    <row r="82" spans="1:8" x14ac:dyDescent="0.2">
      <c r="A82" s="107" t="s">
        <v>143</v>
      </c>
      <c r="B82" s="213">
        <f>[4]Sheet1!C56</f>
        <v>13645.300213953064</v>
      </c>
      <c r="C82" s="213">
        <f>[4]Sheet1!E56</f>
        <v>11527.07045069173</v>
      </c>
      <c r="D82" s="213">
        <f>[4]Sheet1!G56</f>
        <v>0</v>
      </c>
      <c r="E82" s="213">
        <f>[4]Sheet1!I56</f>
        <v>11527.07045069173</v>
      </c>
      <c r="F82" s="213">
        <f>[4]Sheet1!K56</f>
        <v>0</v>
      </c>
      <c r="G82" s="213">
        <f>[4]Sheet1!M56</f>
        <v>15772.712782684686</v>
      </c>
      <c r="H82" s="120"/>
    </row>
    <row r="83" spans="1:8" x14ac:dyDescent="0.2">
      <c r="A83" s="107" t="s">
        <v>144</v>
      </c>
      <c r="B83" s="213">
        <f>[4]Sheet1!C57</f>
        <v>6890.2702908147339</v>
      </c>
      <c r="C83" s="213">
        <f>[4]Sheet1!E57</f>
        <v>7340.4786926074521</v>
      </c>
      <c r="D83" s="213">
        <f>[4]Sheet1!G57</f>
        <v>9520</v>
      </c>
      <c r="E83" s="213">
        <f>[4]Sheet1!I57</f>
        <v>7332.5823859354014</v>
      </c>
      <c r="F83" s="213">
        <f>[4]Sheet1!K57</f>
        <v>0</v>
      </c>
      <c r="G83" s="213">
        <f>[4]Sheet1!M57</f>
        <v>3625.244748446084</v>
      </c>
      <c r="H83" s="120"/>
    </row>
    <row r="84" spans="1:8" ht="22.5" x14ac:dyDescent="0.2">
      <c r="A84" s="273" t="s">
        <v>145</v>
      </c>
      <c r="B84" s="213">
        <f>[4]Sheet1!C58</f>
        <v>12312.560665731602</v>
      </c>
      <c r="C84" s="213">
        <f>[4]Sheet1!E58</f>
        <v>12312.560665731602</v>
      </c>
      <c r="D84" s="213">
        <f>[4]Sheet1!G58</f>
        <v>12312.560665731602</v>
      </c>
      <c r="E84" s="213">
        <f>[4]Sheet1!I58</f>
        <v>0</v>
      </c>
      <c r="F84" s="213">
        <f>[4]Sheet1!K58</f>
        <v>0</v>
      </c>
      <c r="G84" s="213">
        <f>[4]Sheet1!M58</f>
        <v>0</v>
      </c>
      <c r="H84" s="120"/>
    </row>
    <row r="85" spans="1:8" x14ac:dyDescent="0.2">
      <c r="A85" s="107" t="s">
        <v>146</v>
      </c>
      <c r="B85" s="213">
        <f>[4]Sheet1!C59</f>
        <v>11879.568245151455</v>
      </c>
      <c r="C85" s="213">
        <f>[4]Sheet1!E59</f>
        <v>12042.794411669342</v>
      </c>
      <c r="D85" s="213">
        <f>[4]Sheet1!G59</f>
        <v>13349.837733109018</v>
      </c>
      <c r="E85" s="213">
        <f>[4]Sheet1!I59</f>
        <v>9495.5259861277318</v>
      </c>
      <c r="F85" s="213">
        <f>[4]Sheet1!K59</f>
        <v>0</v>
      </c>
      <c r="G85" s="213">
        <f>[4]Sheet1!M59</f>
        <v>5637.177326093155</v>
      </c>
      <c r="H85" s="120"/>
    </row>
    <row r="86" spans="1:8" ht="22.5" x14ac:dyDescent="0.2">
      <c r="A86" s="273" t="s">
        <v>147</v>
      </c>
      <c r="B86" s="213">
        <f>[4]Sheet1!C60</f>
        <v>10354.693314851962</v>
      </c>
      <c r="C86" s="213">
        <f>[4]Sheet1!E60</f>
        <v>10192.168366889971</v>
      </c>
      <c r="D86" s="213">
        <f>[4]Sheet1!G60</f>
        <v>12444.417500074431</v>
      </c>
      <c r="E86" s="213">
        <f>[4]Sheet1!I60</f>
        <v>8031.0480970660101</v>
      </c>
      <c r="F86" s="213">
        <f>[4]Sheet1!K60</f>
        <v>0</v>
      </c>
      <c r="G86" s="213">
        <f>[4]Sheet1!M60</f>
        <v>12584.036286669359</v>
      </c>
      <c r="H86" s="120"/>
    </row>
    <row r="87" spans="1:8" x14ac:dyDescent="0.2">
      <c r="A87" s="107" t="s">
        <v>148</v>
      </c>
      <c r="B87" s="213">
        <f>[4]Sheet1!C61</f>
        <v>7932.2315395888972</v>
      </c>
      <c r="C87" s="213">
        <f>[4]Sheet1!E61</f>
        <v>9581.1008944167643</v>
      </c>
      <c r="D87" s="213">
        <f>[4]Sheet1!G61</f>
        <v>0</v>
      </c>
      <c r="E87" s="213">
        <f>[4]Sheet1!I61</f>
        <v>9581.1008944167643</v>
      </c>
      <c r="F87" s="213">
        <f>[4]Sheet1!K61</f>
        <v>0</v>
      </c>
      <c r="G87" s="213">
        <f>[4]Sheet1!M61</f>
        <v>6658.0181711977548</v>
      </c>
      <c r="H87" s="120"/>
    </row>
    <row r="88" spans="1:8" x14ac:dyDescent="0.2">
      <c r="A88" s="107" t="s">
        <v>149</v>
      </c>
      <c r="B88" s="213">
        <f>[4]Sheet1!C62</f>
        <v>3532.2929549902892</v>
      </c>
      <c r="C88" s="213">
        <f>[4]Sheet1!E62</f>
        <v>7114.6214080424188</v>
      </c>
      <c r="D88" s="213">
        <f>[4]Sheet1!G62</f>
        <v>0</v>
      </c>
      <c r="E88" s="213">
        <f>[4]Sheet1!I62</f>
        <v>7114.6214080424188</v>
      </c>
      <c r="F88" s="213">
        <f>[4]Sheet1!K62</f>
        <v>0</v>
      </c>
      <c r="G88" s="213">
        <f>[4]Sheet1!M62</f>
        <v>2456.0141484485666</v>
      </c>
      <c r="H88" s="120"/>
    </row>
    <row r="89" spans="1:8" x14ac:dyDescent="0.2">
      <c r="A89" s="107" t="s">
        <v>150</v>
      </c>
      <c r="B89" s="213">
        <f>[4]Sheet1!C63</f>
        <v>3171.1571479729364</v>
      </c>
      <c r="C89" s="213">
        <f>[4]Sheet1!E63</f>
        <v>3214.0299695997019</v>
      </c>
      <c r="D89" s="213">
        <f>[4]Sheet1!G63</f>
        <v>0</v>
      </c>
      <c r="E89" s="213">
        <f>[4]Sheet1!I63</f>
        <v>3757.9926186316156</v>
      </c>
      <c r="F89" s="213">
        <f>[4]Sheet1!K63</f>
        <v>3190.3178702533719</v>
      </c>
      <c r="G89" s="213">
        <f>[4]Sheet1!M63</f>
        <v>1347.708027209738</v>
      </c>
      <c r="H89" s="120"/>
    </row>
    <row r="90" spans="1:8" x14ac:dyDescent="0.2">
      <c r="A90" s="107" t="s">
        <v>151</v>
      </c>
      <c r="B90" s="213">
        <f>[4]Sheet1!C64</f>
        <v>9287.3089083102841</v>
      </c>
      <c r="C90" s="213">
        <f>[4]Sheet1!E64</f>
        <v>9287.3089083102841</v>
      </c>
      <c r="D90" s="213">
        <f>[4]Sheet1!G64</f>
        <v>0</v>
      </c>
      <c r="E90" s="213">
        <f>[4]Sheet1!I64</f>
        <v>9287.3089083102841</v>
      </c>
      <c r="F90" s="213">
        <f>[4]Sheet1!K64</f>
        <v>0</v>
      </c>
      <c r="G90" s="213">
        <f>[4]Sheet1!M64</f>
        <v>0</v>
      </c>
      <c r="H90" s="120"/>
    </row>
    <row r="91" spans="1:8" x14ac:dyDescent="0.2">
      <c r="A91" s="107" t="s">
        <v>164</v>
      </c>
      <c r="B91" s="213">
        <f>[4]Sheet1!C65</f>
        <v>8088.1741566371757</v>
      </c>
      <c r="C91" s="213">
        <f>[4]Sheet1!E65</f>
        <v>8088.1741566371757</v>
      </c>
      <c r="D91" s="213">
        <f>[4]Sheet1!G65</f>
        <v>3000</v>
      </c>
      <c r="E91" s="213">
        <f>[4]Sheet1!I65</f>
        <v>8932.0132654514</v>
      </c>
      <c r="F91" s="213">
        <f>[4]Sheet1!K65</f>
        <v>0</v>
      </c>
      <c r="G91" s="213">
        <f>[4]Sheet1!M65</f>
        <v>0</v>
      </c>
      <c r="H91" s="120"/>
    </row>
    <row r="92" spans="1:8" x14ac:dyDescent="0.2">
      <c r="A92" s="107" t="s">
        <v>153</v>
      </c>
      <c r="B92" s="213">
        <f>[4]Sheet1!C66</f>
        <v>0</v>
      </c>
      <c r="C92" s="213">
        <f>[4]Sheet1!E66</f>
        <v>0</v>
      </c>
      <c r="D92" s="213">
        <f>[4]Sheet1!G66</f>
        <v>0</v>
      </c>
      <c r="E92" s="213">
        <f>[4]Sheet1!I66</f>
        <v>0</v>
      </c>
      <c r="F92" s="213">
        <f>[4]Sheet1!K66</f>
        <v>0</v>
      </c>
      <c r="G92" s="213">
        <f>[4]Sheet1!M66</f>
        <v>0</v>
      </c>
      <c r="H92" s="120"/>
    </row>
    <row r="93" spans="1:8" x14ac:dyDescent="0.2">
      <c r="A93" s="10"/>
      <c r="B93" s="213"/>
      <c r="C93" s="213"/>
      <c r="D93" s="213"/>
      <c r="E93" s="213"/>
      <c r="F93" s="213"/>
      <c r="G93" s="213"/>
      <c r="H93" s="120"/>
    </row>
    <row r="94" spans="1:8" x14ac:dyDescent="0.2">
      <c r="A94" s="18" t="s">
        <v>18</v>
      </c>
      <c r="B94" s="103"/>
      <c r="C94" s="103"/>
      <c r="D94" s="103"/>
      <c r="E94" s="103"/>
      <c r="F94" s="103"/>
      <c r="G94" s="103"/>
      <c r="H94" s="120"/>
    </row>
    <row r="95" spans="1:8" x14ac:dyDescent="0.2">
      <c r="A95" s="107" t="s">
        <v>154</v>
      </c>
      <c r="B95" s="213">
        <f>[4]Sheet1!C67</f>
        <v>14942.794777340057</v>
      </c>
      <c r="C95" s="213">
        <f>[4]Sheet1!E67</f>
        <v>16934.814689419381</v>
      </c>
      <c r="D95" s="213">
        <f>[4]Sheet1!G67</f>
        <v>25011.345105886252</v>
      </c>
      <c r="E95" s="213">
        <f>[4]Sheet1!I67</f>
        <v>13793.768605808847</v>
      </c>
      <c r="F95" s="213">
        <f>[4]Sheet1!K67</f>
        <v>0</v>
      </c>
      <c r="G95" s="213">
        <f>[4]Sheet1!M67</f>
        <v>11459.34257681459</v>
      </c>
      <c r="H95" s="120"/>
    </row>
    <row r="96" spans="1:8" x14ac:dyDescent="0.2">
      <c r="A96" s="107" t="s">
        <v>155</v>
      </c>
      <c r="B96" s="213">
        <f>[4]Sheet1!C68</f>
        <v>14963.326786394968</v>
      </c>
      <c r="C96" s="213">
        <f>[4]Sheet1!E68</f>
        <v>14799.609245047577</v>
      </c>
      <c r="D96" s="213">
        <f>[4]Sheet1!G68</f>
        <v>16300.069552157403</v>
      </c>
      <c r="E96" s="213">
        <f>[4]Sheet1!I68</f>
        <v>13389.358466469488</v>
      </c>
      <c r="F96" s="213">
        <f>[4]Sheet1!K68</f>
        <v>0</v>
      </c>
      <c r="G96" s="213">
        <f>[4]Sheet1!M68</f>
        <v>15921.584634061386</v>
      </c>
      <c r="H96" s="120"/>
    </row>
    <row r="97" spans="1:8" x14ac:dyDescent="0.2">
      <c r="A97" s="107" t="s">
        <v>156</v>
      </c>
      <c r="B97" s="213">
        <f>[4]Sheet1!C69</f>
        <v>10502.899328091597</v>
      </c>
      <c r="C97" s="213">
        <f>[4]Sheet1!E69</f>
        <v>10749.94145053489</v>
      </c>
      <c r="D97" s="213">
        <f>[4]Sheet1!G69</f>
        <v>10959.871576318037</v>
      </c>
      <c r="E97" s="213">
        <f>[4]Sheet1!I69</f>
        <v>10625.558966268896</v>
      </c>
      <c r="F97" s="213">
        <f>[4]Sheet1!K69</f>
        <v>0</v>
      </c>
      <c r="G97" s="213">
        <f>[4]Sheet1!M69</f>
        <v>9081.9072528011675</v>
      </c>
      <c r="H97" s="120"/>
    </row>
    <row r="98" spans="1:8" x14ac:dyDescent="0.2">
      <c r="A98" s="107" t="s">
        <v>157</v>
      </c>
      <c r="B98" s="213">
        <f>[4]Sheet1!C70</f>
        <v>9521.8338715306854</v>
      </c>
      <c r="C98" s="213">
        <f>[4]Sheet1!E70</f>
        <v>9603.1020657216177</v>
      </c>
      <c r="D98" s="213">
        <f>[4]Sheet1!G70</f>
        <v>10236.894439452813</v>
      </c>
      <c r="E98" s="213">
        <f>[4]Sheet1!I70</f>
        <v>9436.5694593848766</v>
      </c>
      <c r="F98" s="213">
        <f>[4]Sheet1!K70</f>
        <v>0</v>
      </c>
      <c r="G98" s="213">
        <f>[4]Sheet1!M70</f>
        <v>6859.1574692235081</v>
      </c>
      <c r="H98" s="120"/>
    </row>
    <row r="99" spans="1:8" ht="22.5" x14ac:dyDescent="0.2">
      <c r="A99" s="273" t="s">
        <v>158</v>
      </c>
      <c r="B99" s="213">
        <f>[4]Sheet1!C71</f>
        <v>5134.6840631549831</v>
      </c>
      <c r="C99" s="213">
        <f>[4]Sheet1!E71</f>
        <v>6212.3162331530402</v>
      </c>
      <c r="D99" s="213">
        <f>[4]Sheet1!G71</f>
        <v>9067.0623294770812</v>
      </c>
      <c r="E99" s="213">
        <f>[4]Sheet1!I71</f>
        <v>6166.9440261523196</v>
      </c>
      <c r="F99" s="213">
        <f>[4]Sheet1!K71</f>
        <v>2530.1193907821498</v>
      </c>
      <c r="G99" s="213">
        <f>[4]Sheet1!M71</f>
        <v>4338.3099077573279</v>
      </c>
      <c r="H99" s="120"/>
    </row>
    <row r="100" spans="1:8" ht="22.5" x14ac:dyDescent="0.2">
      <c r="A100" s="275" t="s">
        <v>159</v>
      </c>
      <c r="B100" s="213">
        <f>[4]Sheet1!C72</f>
        <v>2499.3487518450306</v>
      </c>
      <c r="C100" s="213">
        <f>[4]Sheet1!E72</f>
        <v>3995.5211385614807</v>
      </c>
      <c r="D100" s="213">
        <f>[4]Sheet1!G72</f>
        <v>0</v>
      </c>
      <c r="E100" s="213">
        <f>[4]Sheet1!I72</f>
        <v>3995.5211385614807</v>
      </c>
      <c r="F100" s="213">
        <f>[4]Sheet1!K72</f>
        <v>0</v>
      </c>
      <c r="G100" s="213">
        <f>[4]Sheet1!M72</f>
        <v>2387.0503667917469</v>
      </c>
      <c r="H100" s="120"/>
    </row>
    <row r="101" spans="1:8" ht="22.5" x14ac:dyDescent="0.2">
      <c r="A101" s="273" t="s">
        <v>160</v>
      </c>
      <c r="B101" s="213">
        <f>[4]Sheet1!C73</f>
        <v>4932.2809599800466</v>
      </c>
      <c r="C101" s="213">
        <f>[4]Sheet1!E73</f>
        <v>5954.5880915276903</v>
      </c>
      <c r="D101" s="213">
        <f>[4]Sheet1!G73</f>
        <v>11771.589890633228</v>
      </c>
      <c r="E101" s="213">
        <f>[4]Sheet1!I73</f>
        <v>5835.9707604990435</v>
      </c>
      <c r="F101" s="213">
        <f>[4]Sheet1!K73</f>
        <v>0</v>
      </c>
      <c r="G101" s="213">
        <f>[4]Sheet1!M73</f>
        <v>3795.7197977790793</v>
      </c>
    </row>
    <row r="102" spans="1:8" x14ac:dyDescent="0.2">
      <c r="A102" s="273" t="s">
        <v>161</v>
      </c>
      <c r="B102" s="213">
        <f>[4]Sheet1!C74</f>
        <v>7009.284650250509</v>
      </c>
      <c r="C102" s="213">
        <f>[4]Sheet1!E74</f>
        <v>7233.9318906686904</v>
      </c>
      <c r="D102" s="213">
        <f>[4]Sheet1!G74</f>
        <v>9617.9418754407943</v>
      </c>
      <c r="E102" s="213">
        <f>[4]Sheet1!I74</f>
        <v>7113.1131123377372</v>
      </c>
      <c r="F102" s="213">
        <f>[4]Sheet1!K74</f>
        <v>0</v>
      </c>
      <c r="G102" s="213">
        <f>[4]Sheet1!M74</f>
        <v>6392.3683839109644</v>
      </c>
    </row>
    <row r="103" spans="1:8" x14ac:dyDescent="0.2">
      <c r="A103" s="107" t="s">
        <v>162</v>
      </c>
      <c r="B103" s="213">
        <f>[4]Sheet1!C75</f>
        <v>3056.6670782299148</v>
      </c>
      <c r="C103" s="213">
        <f>[4]Sheet1!E75</f>
        <v>3273.2082402088295</v>
      </c>
      <c r="D103" s="213">
        <f>[4]Sheet1!G75</f>
        <v>7057.9597783919726</v>
      </c>
      <c r="E103" s="213">
        <f>[4]Sheet1!I75</f>
        <v>3110.7126043622329</v>
      </c>
      <c r="F103" s="213">
        <f>[4]Sheet1!K75</f>
        <v>3295.1631906842608</v>
      </c>
      <c r="G103" s="213">
        <f>[4]Sheet1!M75</f>
        <v>1869.9577253497957</v>
      </c>
    </row>
    <row r="104" spans="1:8" x14ac:dyDescent="0.2">
      <c r="A104" s="107" t="s">
        <v>163</v>
      </c>
      <c r="B104" s="213">
        <f>[4]Sheet1!C76</f>
        <v>15905.753021939265</v>
      </c>
      <c r="C104" s="213">
        <f>[4]Sheet1!E76</f>
        <v>15905.753021939265</v>
      </c>
      <c r="D104" s="213">
        <f>[4]Sheet1!G76</f>
        <v>15905.753021939265</v>
      </c>
      <c r="E104" s="213">
        <f>[4]Sheet1!I76</f>
        <v>0</v>
      </c>
      <c r="F104" s="213">
        <f>[4]Sheet1!K76</f>
        <v>0</v>
      </c>
      <c r="G104" s="213">
        <f>[4]Sheet1!M76</f>
        <v>7600</v>
      </c>
    </row>
    <row r="105" spans="1:8" x14ac:dyDescent="0.2">
      <c r="A105" s="107" t="s">
        <v>152</v>
      </c>
      <c r="B105" s="213">
        <f>[4]Sheet1!C77</f>
        <v>8332.5073543335802</v>
      </c>
      <c r="C105" s="213">
        <f>[4]Sheet1!E77</f>
        <v>9389.9693873865763</v>
      </c>
      <c r="D105" s="213">
        <f>[4]Sheet1!G77</f>
        <v>22000</v>
      </c>
      <c r="E105" s="213">
        <f>[4]Sheet1!I77</f>
        <v>5088.5937979061191</v>
      </c>
      <c r="F105" s="213">
        <f>[4]Sheet1!K77</f>
        <v>0</v>
      </c>
      <c r="G105" s="213">
        <f>[4]Sheet1!M77</f>
        <v>5893.2000000000007</v>
      </c>
    </row>
    <row r="106" spans="1:8" x14ac:dyDescent="0.2">
      <c r="A106" s="216" t="s">
        <v>153</v>
      </c>
      <c r="B106" s="215">
        <f>[4]Sheet1!C79</f>
        <v>0</v>
      </c>
      <c r="C106" s="215">
        <f>[4]Sheet1!E79</f>
        <v>0</v>
      </c>
      <c r="D106" s="215">
        <f>[4]Sheet1!G79</f>
        <v>0</v>
      </c>
      <c r="E106" s="215">
        <f>[4]Sheet1!I79</f>
        <v>0</v>
      </c>
      <c r="F106" s="215">
        <f>[4]Sheet1!K79</f>
        <v>0</v>
      </c>
      <c r="G106" s="215">
        <f>[4]Sheet1!M79</f>
        <v>0</v>
      </c>
    </row>
    <row r="107" spans="1:8" x14ac:dyDescent="0.2">
      <c r="A107" s="14" t="str">
        <f>'C01'!$A$46</f>
        <v>Fuente: Instituto Nacional de Estadística (INE). LIV Encuesta Permanente de Hogares de Propósitos Múltiples, Junio 2016.</v>
      </c>
      <c r="E107" s="132"/>
      <c r="F107" s="132"/>
      <c r="G107" s="132"/>
    </row>
    <row r="108" spans="1:8" x14ac:dyDescent="0.2">
      <c r="A108" s="14" t="str">
        <f>'C02'!$A$46</f>
        <v>(Promedio de salarios mínimos por rama)</v>
      </c>
      <c r="E108" s="132"/>
      <c r="F108" s="132"/>
      <c r="G108" s="132"/>
    </row>
  </sheetData>
  <mergeCells count="16">
    <mergeCell ref="B64:B65"/>
    <mergeCell ref="A4:A6"/>
    <mergeCell ref="B4:G4"/>
    <mergeCell ref="C64:F64"/>
    <mergeCell ref="A63:A65"/>
    <mergeCell ref="G64:G65"/>
    <mergeCell ref="B63:G63"/>
    <mergeCell ref="A1:G1"/>
    <mergeCell ref="A2:G2"/>
    <mergeCell ref="A3:G3"/>
    <mergeCell ref="A61:G61"/>
    <mergeCell ref="A59:G59"/>
    <mergeCell ref="A60:G60"/>
    <mergeCell ref="G5:G6"/>
    <mergeCell ref="B5:B6"/>
    <mergeCell ref="C5:F5"/>
  </mergeCells>
  <phoneticPr fontId="2" type="noConversion"/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5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136"/>
  <sheetViews>
    <sheetView workbookViewId="0">
      <selection activeCell="A99" sqref="A99"/>
    </sheetView>
  </sheetViews>
  <sheetFormatPr baseColWidth="10" defaultColWidth="11.83203125" defaultRowHeight="11.25" x14ac:dyDescent="0.2"/>
  <cols>
    <col min="1" max="1" width="45.83203125" style="132" customWidth="1"/>
    <col min="2" max="6" width="10.33203125" style="132" customWidth="1"/>
    <col min="7" max="7" width="14" style="132" bestFit="1" customWidth="1"/>
    <col min="8" max="8" width="10.33203125" style="132" hidden="1" customWidth="1"/>
    <col min="9" max="9" width="5" style="132" hidden="1" customWidth="1"/>
    <col min="10" max="16384" width="11.83203125" style="132"/>
  </cols>
  <sheetData>
    <row r="1" spans="1:11" ht="27.75" customHeight="1" x14ac:dyDescent="0.2">
      <c r="A1" s="267" t="s">
        <v>129</v>
      </c>
      <c r="B1" s="267"/>
      <c r="C1" s="267"/>
      <c r="D1" s="267"/>
      <c r="E1" s="267"/>
      <c r="F1" s="267"/>
      <c r="G1" s="267"/>
      <c r="H1" s="267"/>
      <c r="I1" s="267"/>
    </row>
    <row r="2" spans="1:11" x14ac:dyDescent="0.2">
      <c r="A2" s="271" t="s">
        <v>40</v>
      </c>
      <c r="B2" s="271"/>
      <c r="C2" s="271"/>
      <c r="D2" s="271"/>
      <c r="E2" s="271"/>
      <c r="F2" s="271"/>
      <c r="G2" s="271"/>
      <c r="H2" s="271"/>
      <c r="I2" s="271"/>
    </row>
    <row r="3" spans="1:11" ht="12" customHeight="1" x14ac:dyDescent="0.2">
      <c r="A3" s="269" t="s">
        <v>38</v>
      </c>
      <c r="B3" s="269" t="s">
        <v>34</v>
      </c>
      <c r="C3" s="272" t="s">
        <v>8</v>
      </c>
      <c r="D3" s="272"/>
      <c r="E3" s="272"/>
      <c r="F3" s="272"/>
      <c r="G3" s="269" t="s">
        <v>35</v>
      </c>
      <c r="H3" s="269" t="s">
        <v>43</v>
      </c>
      <c r="I3" s="269" t="s">
        <v>36</v>
      </c>
    </row>
    <row r="4" spans="1:11" ht="20.25" customHeight="1" x14ac:dyDescent="0.2">
      <c r="A4" s="270"/>
      <c r="B4" s="270"/>
      <c r="C4" s="41" t="s">
        <v>0</v>
      </c>
      <c r="D4" s="41" t="s">
        <v>117</v>
      </c>
      <c r="E4" s="41" t="s">
        <v>12</v>
      </c>
      <c r="F4" s="41" t="s">
        <v>118</v>
      </c>
      <c r="G4" s="270"/>
      <c r="H4" s="270"/>
      <c r="I4" s="270"/>
    </row>
    <row r="5" spans="1:11" x14ac:dyDescent="0.2">
      <c r="A5" s="138"/>
      <c r="B5" s="15"/>
      <c r="C5" s="15"/>
      <c r="D5" s="15"/>
      <c r="E5" s="15"/>
      <c r="F5" s="15"/>
      <c r="G5" s="15"/>
      <c r="H5" s="15"/>
      <c r="I5" s="15"/>
    </row>
    <row r="6" spans="1:11" x14ac:dyDescent="0.2">
      <c r="A6" s="34" t="s">
        <v>75</v>
      </c>
      <c r="B6" s="97">
        <f>[4]Sheet1!D7</f>
        <v>7.9992380050109047</v>
      </c>
      <c r="C6" s="97">
        <f>[4]Sheet1!F7</f>
        <v>8.878557832949495</v>
      </c>
      <c r="D6" s="97">
        <f>[4]Sheet1!H7</f>
        <v>12.66920469922572</v>
      </c>
      <c r="E6" s="97">
        <f>[4]Sheet1!J7</f>
        <v>8.3942047275268408</v>
      </c>
      <c r="F6" s="97">
        <f>[4]Sheet1!L7</f>
        <v>6.8053596950768727</v>
      </c>
      <c r="G6" s="97">
        <f>[4]Sheet1!N7</f>
        <v>6.6525789076522921</v>
      </c>
      <c r="H6" s="97">
        <f>[1]MercLab!H376</f>
        <v>0</v>
      </c>
      <c r="I6" s="97">
        <f>[1]MercLab!I376</f>
        <v>0</v>
      </c>
      <c r="J6" s="16"/>
      <c r="K6" s="16"/>
    </row>
    <row r="7" spans="1:11" ht="12.75" customHeight="1" x14ac:dyDescent="0.2">
      <c r="A7" s="139"/>
      <c r="H7" s="140"/>
      <c r="I7" s="140"/>
    </row>
    <row r="8" spans="1:11" ht="12.75" customHeight="1" x14ac:dyDescent="0.2">
      <c r="A8" s="110" t="s">
        <v>13</v>
      </c>
      <c r="B8" s="203"/>
      <c r="C8" s="203"/>
      <c r="D8" s="203"/>
      <c r="E8" s="203"/>
      <c r="F8" s="203"/>
      <c r="G8" s="203"/>
      <c r="H8" s="115"/>
      <c r="I8" s="115"/>
    </row>
    <row r="9" spans="1:11" x14ac:dyDescent="0.2">
      <c r="A9" s="141" t="s">
        <v>73</v>
      </c>
      <c r="B9" s="209">
        <f>[4]Sheet1!D8</f>
        <v>9.2018808517252157</v>
      </c>
      <c r="C9" s="209">
        <f>[4]Sheet1!F8</f>
        <v>9.9083865276516949</v>
      </c>
      <c r="D9" s="209">
        <f>[4]Sheet1!H8</f>
        <v>13.038691984709809</v>
      </c>
      <c r="E9" s="209">
        <f>[4]Sheet1!J8</f>
        <v>9.4967848960208165</v>
      </c>
      <c r="F9" s="209">
        <f>[4]Sheet1!L8</f>
        <v>6.9880223761442366</v>
      </c>
      <c r="G9" s="209">
        <f>[4]Sheet1!N8</f>
        <v>7.8433037735518969</v>
      </c>
      <c r="H9" s="98">
        <f t="shared" ref="H9:I9" si="0">AVERAGE(H10:H12)</f>
        <v>0</v>
      </c>
      <c r="I9" s="98">
        <f t="shared" si="0"/>
        <v>0</v>
      </c>
    </row>
    <row r="10" spans="1:11" x14ac:dyDescent="0.2">
      <c r="A10" s="142" t="s">
        <v>68</v>
      </c>
      <c r="B10" s="209">
        <f>[4]Sheet1!D10</f>
        <v>10.380275312443391</v>
      </c>
      <c r="C10" s="209">
        <f>[4]Sheet1!F10</f>
        <v>11.137118301972786</v>
      </c>
      <c r="D10" s="209">
        <f>[4]Sheet1!H10</f>
        <v>13.553501060927552</v>
      </c>
      <c r="E10" s="209">
        <f>[4]Sheet1!J10</f>
        <v>10.754581386992443</v>
      </c>
      <c r="F10" s="209">
        <f>[4]Sheet1!L10</f>
        <v>7.1357758620689644</v>
      </c>
      <c r="G10" s="209">
        <f>[4]Sheet1!N10</f>
        <v>8.6517472118959127</v>
      </c>
      <c r="H10" s="98">
        <f>[1]MercLab!H378</f>
        <v>0</v>
      </c>
      <c r="I10" s="98">
        <f>[1]MercLab!I378</f>
        <v>0</v>
      </c>
    </row>
    <row r="11" spans="1:11" x14ac:dyDescent="0.2">
      <c r="A11" s="142" t="s">
        <v>69</v>
      </c>
      <c r="B11" s="209">
        <f>[4]Sheet1!D11</f>
        <v>9.611911987860374</v>
      </c>
      <c r="C11" s="209">
        <f>[4]Sheet1!F11</f>
        <v>10.022860238353179</v>
      </c>
      <c r="D11" s="209">
        <f>[4]Sheet1!H11</f>
        <v>12.22513812154696</v>
      </c>
      <c r="E11" s="209">
        <f>[4]Sheet1!J11</f>
        <v>9.9949420182580919</v>
      </c>
      <c r="F11" s="209">
        <f>[4]Sheet1!L11</f>
        <v>6.6025000000000009</v>
      </c>
      <c r="G11" s="209">
        <f>[4]Sheet1!N11</f>
        <v>8.6516455696202623</v>
      </c>
      <c r="H11" s="98">
        <f>[1]MercLab!H379</f>
        <v>0</v>
      </c>
      <c r="I11" s="98">
        <f>[1]MercLab!I379</f>
        <v>0</v>
      </c>
    </row>
    <row r="12" spans="1:11" x14ac:dyDescent="0.2">
      <c r="A12" s="142" t="s">
        <v>97</v>
      </c>
      <c r="B12" s="209">
        <f>[4]Sheet1!D12</f>
        <v>8.5215198513518633</v>
      </c>
      <c r="C12" s="209">
        <f>[4]Sheet1!F12</f>
        <v>9.2210678907948704</v>
      </c>
      <c r="D12" s="209">
        <f>[4]Sheet1!H12</f>
        <v>12.783239323126512</v>
      </c>
      <c r="E12" s="209">
        <f>[4]Sheet1!J12</f>
        <v>8.7109279609279557</v>
      </c>
      <c r="F12" s="209">
        <f>[4]Sheet1!L12</f>
        <v>6.9979381443298969</v>
      </c>
      <c r="G12" s="209">
        <f>[4]Sheet1!N12</f>
        <v>7.3415180845644432</v>
      </c>
      <c r="H12" s="98">
        <f>[1]MercLab!H380</f>
        <v>0</v>
      </c>
      <c r="I12" s="98">
        <f>[1]MercLab!I380</f>
        <v>0</v>
      </c>
    </row>
    <row r="13" spans="1:11" x14ac:dyDescent="0.2">
      <c r="A13" s="141" t="s">
        <v>70</v>
      </c>
      <c r="B13" s="209">
        <f>[4]Sheet1!D13</f>
        <v>6.1752933407832638</v>
      </c>
      <c r="C13" s="209">
        <f>[4]Sheet1!F13</f>
        <v>6.9201277955271614</v>
      </c>
      <c r="D13" s="209">
        <f>[4]Sheet1!H13</f>
        <v>11.425986842105267</v>
      </c>
      <c r="E13" s="209">
        <f>[4]Sheet1!J13</f>
        <v>6.489724114821839</v>
      </c>
      <c r="F13" s="209">
        <f>[4]Sheet1!L13</f>
        <v>6.3685344827586228</v>
      </c>
      <c r="G13" s="209">
        <f>[4]Sheet1!N13</f>
        <v>5.3535191712058019</v>
      </c>
      <c r="H13" s="98">
        <f>[1]MercLab!H381</f>
        <v>0</v>
      </c>
      <c r="I13" s="98">
        <f>[1]MercLab!I381</f>
        <v>0</v>
      </c>
    </row>
    <row r="14" spans="1:11" x14ac:dyDescent="0.2">
      <c r="A14" s="143"/>
      <c r="H14" s="112"/>
      <c r="I14" s="112"/>
    </row>
    <row r="15" spans="1:11" x14ac:dyDescent="0.2">
      <c r="A15" s="110" t="s">
        <v>14</v>
      </c>
      <c r="B15" s="209"/>
      <c r="C15" s="209"/>
      <c r="D15" s="209"/>
      <c r="E15" s="209"/>
      <c r="F15" s="209"/>
      <c r="G15" s="209"/>
      <c r="H15" s="115">
        <f>[1]MercLab!H382</f>
        <v>0</v>
      </c>
      <c r="I15" s="115">
        <f>[1]MercLab!I382</f>
        <v>0</v>
      </c>
    </row>
    <row r="16" spans="1:11" x14ac:dyDescent="0.2">
      <c r="A16" s="141" t="s">
        <v>44</v>
      </c>
      <c r="B16" s="209">
        <f>[4]Sheet1!D15</f>
        <v>0</v>
      </c>
      <c r="C16" s="209">
        <f>[4]Sheet1!F15</f>
        <v>0</v>
      </c>
      <c r="D16" s="209">
        <f>[4]Sheet1!H15</f>
        <v>0</v>
      </c>
      <c r="E16" s="209">
        <f>[4]Sheet1!J15</f>
        <v>0</v>
      </c>
      <c r="F16" s="209">
        <f>[4]Sheet1!L15</f>
        <v>0</v>
      </c>
      <c r="G16" s="209">
        <f>[4]Sheet1!N15</f>
        <v>0</v>
      </c>
      <c r="H16" s="98">
        <f>[1]MercLab!H383</f>
        <v>0</v>
      </c>
      <c r="I16" s="98">
        <f>[1]MercLab!I383</f>
        <v>0</v>
      </c>
    </row>
    <row r="17" spans="1:9" ht="12.75" customHeight="1" x14ac:dyDescent="0.2">
      <c r="A17" s="141" t="s">
        <v>45</v>
      </c>
      <c r="B17" s="209">
        <f>[4]Sheet1!D16</f>
        <v>4.8373016971794556</v>
      </c>
      <c r="C17" s="209">
        <f>[4]Sheet1!F16</f>
        <v>5.0678812482883258</v>
      </c>
      <c r="D17" s="209">
        <f>[4]Sheet1!H16</f>
        <v>5.3072102339316327</v>
      </c>
      <c r="E17" s="209">
        <f>[4]Sheet1!J16</f>
        <v>5.054317936266699</v>
      </c>
      <c r="F17" s="209">
        <f>[4]Sheet1!L16</f>
        <v>5.0823590786875661</v>
      </c>
      <c r="G17" s="209">
        <f>[4]Sheet1!N16</f>
        <v>4.603054607760563</v>
      </c>
      <c r="H17" s="98">
        <f>[1]MercLab!H384</f>
        <v>0</v>
      </c>
      <c r="I17" s="98">
        <f>[1]MercLab!I384</f>
        <v>0</v>
      </c>
    </row>
    <row r="18" spans="1:9" x14ac:dyDescent="0.2">
      <c r="A18" s="141" t="s">
        <v>46</v>
      </c>
      <c r="B18" s="209">
        <f>[4]Sheet1!D17</f>
        <v>10.518953634848961</v>
      </c>
      <c r="C18" s="209">
        <f>[4]Sheet1!F17</f>
        <v>10.584770183797591</v>
      </c>
      <c r="D18" s="209">
        <f>[4]Sheet1!H17</f>
        <v>11.264055996192862</v>
      </c>
      <c r="E18" s="209">
        <f>[4]Sheet1!J17</f>
        <v>10.539239359403874</v>
      </c>
      <c r="F18" s="209">
        <f>[4]Sheet1!L17</f>
        <v>9.6065317659293417</v>
      </c>
      <c r="G18" s="209">
        <f>[4]Sheet1!N17</f>
        <v>10.365754801611404</v>
      </c>
      <c r="H18" s="98">
        <f>[1]MercLab!H385</f>
        <v>0</v>
      </c>
      <c r="I18" s="98">
        <f>[1]MercLab!I385</f>
        <v>0</v>
      </c>
    </row>
    <row r="19" spans="1:9" ht="12.75" customHeight="1" x14ac:dyDescent="0.2">
      <c r="A19" s="141" t="s">
        <v>47</v>
      </c>
      <c r="B19" s="209">
        <f>[4]Sheet1!D18</f>
        <v>15.556635903037941</v>
      </c>
      <c r="C19" s="209">
        <f>[4]Sheet1!F18</f>
        <v>15.520346203197509</v>
      </c>
      <c r="D19" s="209">
        <f>[4]Sheet1!H18</f>
        <v>16.032023280066998</v>
      </c>
      <c r="E19" s="209">
        <f>[4]Sheet1!J18</f>
        <v>15.233824237484336</v>
      </c>
      <c r="F19" s="209">
        <f>[4]Sheet1!L18</f>
        <v>13.362472453765887</v>
      </c>
      <c r="G19" s="209">
        <f>[4]Sheet1!N18</f>
        <v>15.712481879390392</v>
      </c>
      <c r="H19" s="98">
        <f>[1]MercLab!H386</f>
        <v>0</v>
      </c>
      <c r="I19" s="98">
        <f>[1]MercLab!I386</f>
        <v>0</v>
      </c>
    </row>
    <row r="20" spans="1:9" x14ac:dyDescent="0.2">
      <c r="A20" s="141" t="s">
        <v>63</v>
      </c>
      <c r="B20" s="209">
        <f>[4]Sheet1!D19</f>
        <v>0</v>
      </c>
      <c r="C20" s="209">
        <f>[4]Sheet1!F19</f>
        <v>0</v>
      </c>
      <c r="D20" s="209">
        <f>[4]Sheet1!H19</f>
        <v>0</v>
      </c>
      <c r="E20" s="209">
        <f>[4]Sheet1!J19</f>
        <v>0</v>
      </c>
      <c r="F20" s="209">
        <f>[4]Sheet1!L19</f>
        <v>0</v>
      </c>
      <c r="G20" s="209">
        <f>[4]Sheet1!N19</f>
        <v>0</v>
      </c>
      <c r="H20" s="98">
        <f>[1]MercLab!H387</f>
        <v>0</v>
      </c>
      <c r="I20" s="98">
        <f>[1]MercLab!I387</f>
        <v>0</v>
      </c>
    </row>
    <row r="21" spans="1:9" ht="12.75" customHeight="1" x14ac:dyDescent="0.2">
      <c r="A21" s="141"/>
      <c r="H21" s="112"/>
      <c r="I21" s="112"/>
    </row>
    <row r="22" spans="1:9" x14ac:dyDescent="0.2">
      <c r="A22" s="110" t="s">
        <v>19</v>
      </c>
      <c r="B22" s="203"/>
      <c r="C22" s="203"/>
      <c r="D22" s="203"/>
      <c r="E22" s="203"/>
      <c r="F22" s="203"/>
      <c r="G22" s="203"/>
      <c r="H22" s="115">
        <f>[1]MercLab!H388</f>
        <v>0</v>
      </c>
      <c r="I22" s="115">
        <f>[1]MercLab!I388</f>
        <v>0</v>
      </c>
    </row>
    <row r="23" spans="1:9" x14ac:dyDescent="0.2">
      <c r="A23" s="141" t="s">
        <v>48</v>
      </c>
      <c r="B23" s="209">
        <f>[4]Sheet1!D20</f>
        <v>4.135286141061826</v>
      </c>
      <c r="C23" s="209">
        <f>[4]Sheet1!F20</f>
        <v>4.7769998418081201</v>
      </c>
      <c r="D23" s="209">
        <f>[4]Sheet1!H20</f>
        <v>0</v>
      </c>
      <c r="E23" s="209">
        <f>[4]Sheet1!J20</f>
        <v>4.6875</v>
      </c>
      <c r="F23" s="209">
        <f>[4]Sheet1!L20</f>
        <v>5</v>
      </c>
      <c r="G23" s="209">
        <f>[4]Sheet1!N20</f>
        <v>2.875541070065629</v>
      </c>
      <c r="H23" s="98">
        <f>[1]MercLab!H389</f>
        <v>0</v>
      </c>
      <c r="I23" s="98">
        <f>[1]MercLab!I389</f>
        <v>0</v>
      </c>
    </row>
    <row r="24" spans="1:9" x14ac:dyDescent="0.2">
      <c r="A24" s="141" t="s">
        <v>49</v>
      </c>
      <c r="B24" s="209">
        <f>[4]Sheet1!D21</f>
        <v>5.0991127219230883</v>
      </c>
      <c r="C24" s="209">
        <f>[4]Sheet1!F21</f>
        <v>5.0525562236849879</v>
      </c>
      <c r="D24" s="209">
        <f>[4]Sheet1!H21</f>
        <v>0</v>
      </c>
      <c r="E24" s="209">
        <f>[4]Sheet1!J21</f>
        <v>4.8953063552006926</v>
      </c>
      <c r="F24" s="209">
        <f>[4]Sheet1!L21</f>
        <v>6.4026819642911512</v>
      </c>
      <c r="G24" s="209">
        <f>[4]Sheet1!N21</f>
        <v>5.4640180494609831</v>
      </c>
      <c r="H24" s="98">
        <f>[1]MercLab!H390</f>
        <v>0</v>
      </c>
      <c r="I24" s="98">
        <f>[1]MercLab!I390</f>
        <v>0</v>
      </c>
    </row>
    <row r="25" spans="1:9" x14ac:dyDescent="0.2">
      <c r="A25" s="141" t="s">
        <v>50</v>
      </c>
      <c r="B25" s="209">
        <f>[4]Sheet1!D22</f>
        <v>6.8182829785583916</v>
      </c>
      <c r="C25" s="209">
        <f>[4]Sheet1!F22</f>
        <v>6.7534433265831639</v>
      </c>
      <c r="D25" s="209">
        <f>[4]Sheet1!H22</f>
        <v>9.8513792791354469</v>
      </c>
      <c r="E25" s="209">
        <f>[4]Sheet1!J22</f>
        <v>6.6754597706584642</v>
      </c>
      <c r="F25" s="209">
        <f>[4]Sheet1!L22</f>
        <v>7.341106264593197</v>
      </c>
      <c r="G25" s="209">
        <f>[4]Sheet1!N22</f>
        <v>7.1818498080699973</v>
      </c>
      <c r="H25" s="98">
        <f>[1]MercLab!H391</f>
        <v>0</v>
      </c>
      <c r="I25" s="98">
        <f>[1]MercLab!I391</f>
        <v>0</v>
      </c>
    </row>
    <row r="26" spans="1:9" x14ac:dyDescent="0.2">
      <c r="A26" s="141" t="s">
        <v>51</v>
      </c>
      <c r="B26" s="209">
        <f>[4]Sheet1!D23</f>
        <v>9.0941747121426175</v>
      </c>
      <c r="C26" s="209">
        <f>[4]Sheet1!F23</f>
        <v>9.2235404410612514</v>
      </c>
      <c r="D26" s="209">
        <f>[4]Sheet1!H23</f>
        <v>11.76412563657639</v>
      </c>
      <c r="E26" s="209">
        <f>[4]Sheet1!J23</f>
        <v>9.1112700949364314</v>
      </c>
      <c r="F26" s="209">
        <f>[4]Sheet1!L23</f>
        <v>7.973663802594773</v>
      </c>
      <c r="G26" s="209">
        <f>[4]Sheet1!N23</f>
        <v>8.541091093847994</v>
      </c>
      <c r="H26" s="98">
        <f>[1]MercLab!H392</f>
        <v>0</v>
      </c>
      <c r="I26" s="98">
        <f>[1]MercLab!I392</f>
        <v>0</v>
      </c>
    </row>
    <row r="27" spans="1:9" x14ac:dyDescent="0.2">
      <c r="A27" s="141" t="s">
        <v>52</v>
      </c>
      <c r="B27" s="209">
        <f>[4]Sheet1!D24</f>
        <v>9.1509528162980835</v>
      </c>
      <c r="C27" s="209">
        <f>[4]Sheet1!F24</f>
        <v>9.6214593173525724</v>
      </c>
      <c r="D27" s="209">
        <f>[4]Sheet1!H24</f>
        <v>13.1444486291242</v>
      </c>
      <c r="E27" s="209">
        <f>[4]Sheet1!J24</f>
        <v>9.3250319037690144</v>
      </c>
      <c r="F27" s="209">
        <f>[4]Sheet1!L24</f>
        <v>7.9371819706692053</v>
      </c>
      <c r="G27" s="209">
        <f>[4]Sheet1!N24</f>
        <v>7.9779258654315779</v>
      </c>
      <c r="H27" s="98">
        <f>[1]MercLab!H393</f>
        <v>0</v>
      </c>
      <c r="I27" s="98">
        <f>[1]MercLab!I393</f>
        <v>0</v>
      </c>
    </row>
    <row r="28" spans="1:9" x14ac:dyDescent="0.2">
      <c r="A28" s="141" t="s">
        <v>64</v>
      </c>
      <c r="B28" s="209">
        <f>[4]Sheet1!D25</f>
        <v>8.3395572359863177</v>
      </c>
      <c r="C28" s="209">
        <f>[4]Sheet1!F25</f>
        <v>9.1359188940907679</v>
      </c>
      <c r="D28" s="209">
        <f>[4]Sheet1!H25</f>
        <v>12.543667534307192</v>
      </c>
      <c r="E28" s="209">
        <f>[4]Sheet1!J25</f>
        <v>8.7374011589839213</v>
      </c>
      <c r="F28" s="209">
        <f>[4]Sheet1!L25</f>
        <v>6.0725443664454515</v>
      </c>
      <c r="G28" s="209">
        <f>[4]Sheet1!N25</f>
        <v>6.8024672869947835</v>
      </c>
      <c r="H28" s="98">
        <f>[1]MercLab!H394</f>
        <v>0</v>
      </c>
      <c r="I28" s="98">
        <f>[1]MercLab!I394</f>
        <v>0</v>
      </c>
    </row>
    <row r="29" spans="1:9" ht="12.75" customHeight="1" x14ac:dyDescent="0.2">
      <c r="A29" s="141" t="s">
        <v>65</v>
      </c>
      <c r="B29" s="209">
        <f>[4]Sheet1!D26</f>
        <v>7.7511665390970856</v>
      </c>
      <c r="C29" s="209">
        <f>[4]Sheet1!F26</f>
        <v>8.6916158917991293</v>
      </c>
      <c r="D29" s="209">
        <f>[4]Sheet1!H26</f>
        <v>12.979774020837395</v>
      </c>
      <c r="E29" s="209">
        <f>[4]Sheet1!J26</f>
        <v>7.8982220728741268</v>
      </c>
      <c r="F29" s="209">
        <f>[4]Sheet1!L26</f>
        <v>5.4968342942536079</v>
      </c>
      <c r="G29" s="209">
        <f>[4]Sheet1!N26</f>
        <v>6.5984535670097673</v>
      </c>
      <c r="H29" s="98">
        <f>[1]MercLab!H395</f>
        <v>0</v>
      </c>
      <c r="I29" s="98">
        <f>[1]MercLab!I395</f>
        <v>0</v>
      </c>
    </row>
    <row r="30" spans="1:9" x14ac:dyDescent="0.2">
      <c r="A30" s="141" t="s">
        <v>66</v>
      </c>
      <c r="B30" s="209">
        <f>[4]Sheet1!D27</f>
        <v>7.6881545815723982</v>
      </c>
      <c r="C30" s="209">
        <f>[4]Sheet1!F27</f>
        <v>9.4295841633971538</v>
      </c>
      <c r="D30" s="209">
        <f>[4]Sheet1!H27</f>
        <v>13.253765573234086</v>
      </c>
      <c r="E30" s="209">
        <f>[4]Sheet1!J27</f>
        <v>8.1223315448547719</v>
      </c>
      <c r="F30" s="209">
        <f>[4]Sheet1!L27</f>
        <v>5.603608746003987</v>
      </c>
      <c r="G30" s="209">
        <f>[4]Sheet1!N27</f>
        <v>6.3512214364409765</v>
      </c>
      <c r="H30" s="98">
        <f>[1]MercLab!H396</f>
        <v>0</v>
      </c>
      <c r="I30" s="98">
        <f>[1]MercLab!I396</f>
        <v>0</v>
      </c>
    </row>
    <row r="31" spans="1:9" ht="12.75" customHeight="1" x14ac:dyDescent="0.2">
      <c r="A31" s="141" t="s">
        <v>98</v>
      </c>
      <c r="B31" s="209">
        <f>[4]Sheet1!D28</f>
        <v>5.8286071116354439</v>
      </c>
      <c r="C31" s="209">
        <f>[4]Sheet1!F28</f>
        <v>7.5796310729603933</v>
      </c>
      <c r="D31" s="209">
        <f>[4]Sheet1!H28</f>
        <v>9.9697686443631603</v>
      </c>
      <c r="E31" s="209">
        <f>[4]Sheet1!J28</f>
        <v>6.7651569275564096</v>
      </c>
      <c r="F31" s="209">
        <f>[4]Sheet1!L28</f>
        <v>5.701717489141032</v>
      </c>
      <c r="G31" s="209">
        <f>[4]Sheet1!N28</f>
        <v>5.3048703558831551</v>
      </c>
      <c r="H31" s="98">
        <f>[1]MercLab!H397</f>
        <v>0</v>
      </c>
      <c r="I31" s="98">
        <f>[1]MercLab!I397</f>
        <v>0</v>
      </c>
    </row>
    <row r="32" spans="1:9" x14ac:dyDescent="0.2">
      <c r="A32" s="141"/>
      <c r="B32" s="106"/>
      <c r="C32" s="106"/>
      <c r="D32" s="106"/>
      <c r="E32" s="106"/>
      <c r="F32" s="106"/>
      <c r="G32" s="106"/>
      <c r="H32" s="112"/>
      <c r="I32" s="112"/>
    </row>
    <row r="33" spans="1:9" x14ac:dyDescent="0.2">
      <c r="A33" s="110" t="s">
        <v>15</v>
      </c>
      <c r="H33" s="115">
        <f>[1]MercLab!H398</f>
        <v>0</v>
      </c>
      <c r="I33" s="115">
        <f>[1]MercLab!I398</f>
        <v>0</v>
      </c>
    </row>
    <row r="34" spans="1:9" x14ac:dyDescent="0.2">
      <c r="A34" s="141" t="s">
        <v>3</v>
      </c>
      <c r="B34" s="209">
        <f>[4]Sheet1!D30</f>
        <v>7.5522533634563587</v>
      </c>
      <c r="C34" s="209">
        <f>[4]Sheet1!F30</f>
        <v>8.1148971088967787</v>
      </c>
      <c r="D34" s="209">
        <f>[4]Sheet1!H30</f>
        <v>12.110018311995001</v>
      </c>
      <c r="E34" s="209">
        <f>[4]Sheet1!J30</f>
        <v>7.6909698973730318</v>
      </c>
      <c r="F34" s="209">
        <f>[4]Sheet1!L30</f>
        <v>6.0260721769445231</v>
      </c>
      <c r="G34" s="209">
        <f>[4]Sheet1!N30</f>
        <v>6.554385279392708</v>
      </c>
      <c r="H34" s="98">
        <f>[1]MercLab!H399</f>
        <v>0</v>
      </c>
      <c r="I34" s="98">
        <f>[1]MercLab!I399</f>
        <v>0</v>
      </c>
    </row>
    <row r="35" spans="1:9" x14ac:dyDescent="0.2">
      <c r="A35" s="141" t="s">
        <v>4</v>
      </c>
      <c r="B35" s="209">
        <f>[4]Sheet1!D31</f>
        <v>8.6933879792872446</v>
      </c>
      <c r="C35" s="209">
        <f>[4]Sheet1!F31</f>
        <v>10.253613535680032</v>
      </c>
      <c r="D35" s="209">
        <f>[4]Sheet1!H31</f>
        <v>13.172158234927954</v>
      </c>
      <c r="E35" s="209">
        <f>[4]Sheet1!J31</f>
        <v>10.099610670130987</v>
      </c>
      <c r="F35" s="209">
        <f>[4]Sheet1!L31</f>
        <v>6.8562498118706774</v>
      </c>
      <c r="G35" s="209">
        <f>[4]Sheet1!N31</f>
        <v>6.7752299601000052</v>
      </c>
      <c r="H35" s="98">
        <f>[1]MercLab!H400</f>
        <v>0</v>
      </c>
      <c r="I35" s="98">
        <f>[1]MercLab!I400</f>
        <v>0</v>
      </c>
    </row>
    <row r="36" spans="1:9" x14ac:dyDescent="0.2">
      <c r="A36" s="144"/>
      <c r="H36" s="112"/>
      <c r="I36" s="112"/>
    </row>
    <row r="37" spans="1:9" x14ac:dyDescent="0.2">
      <c r="A37" s="35" t="s">
        <v>111</v>
      </c>
      <c r="B37" s="203"/>
      <c r="C37" s="203"/>
      <c r="D37" s="203"/>
      <c r="E37" s="203"/>
      <c r="F37" s="203"/>
      <c r="G37" s="203"/>
      <c r="H37" s="114">
        <f>[1]MercLab!H401</f>
        <v>0</v>
      </c>
      <c r="I37" s="114">
        <f>[1]MercLab!I401</f>
        <v>0</v>
      </c>
    </row>
    <row r="38" spans="1:9" x14ac:dyDescent="0.2">
      <c r="A38" s="36" t="s">
        <v>103</v>
      </c>
      <c r="B38" s="209">
        <f>[4]Sheet1!D32</f>
        <v>6.983638647452211</v>
      </c>
      <c r="C38" s="209">
        <f>[4]Sheet1!F32</f>
        <v>7.6211154543681801</v>
      </c>
      <c r="D38" s="209">
        <f>[4]Sheet1!H32</f>
        <v>10.52506638237079</v>
      </c>
      <c r="E38" s="209">
        <f>[4]Sheet1!J32</f>
        <v>7.4132778528375178</v>
      </c>
      <c r="F38" s="209">
        <f>[4]Sheet1!L32</f>
        <v>6.8177275675054378</v>
      </c>
      <c r="G38" s="209">
        <f>[4]Sheet1!N32</f>
        <v>6.1405941932275345</v>
      </c>
      <c r="H38" s="98">
        <f t="shared" ref="H38:I38" si="1">AVERAGE(H39:H41)</f>
        <v>0</v>
      </c>
      <c r="I38" s="98">
        <f t="shared" si="1"/>
        <v>0</v>
      </c>
    </row>
    <row r="39" spans="1:9" x14ac:dyDescent="0.2">
      <c r="A39" s="37" t="s">
        <v>113</v>
      </c>
      <c r="B39" s="209">
        <f>[4]Sheet1!D33</f>
        <v>6.7285470586789993</v>
      </c>
      <c r="C39" s="209">
        <f>[4]Sheet1!F33</f>
        <v>7.5829528053354505</v>
      </c>
      <c r="D39" s="209">
        <f>[4]Sheet1!H33</f>
        <v>11.060914626309112</v>
      </c>
      <c r="E39" s="209">
        <f>[4]Sheet1!J33</f>
        <v>7.0029596251109858</v>
      </c>
      <c r="F39" s="209">
        <f>[4]Sheet1!L33</f>
        <v>6.7464070187772531</v>
      </c>
      <c r="G39" s="209">
        <f>[4]Sheet1!N33</f>
        <v>6.2130579884693731</v>
      </c>
      <c r="H39" s="98">
        <f>[1]MercLab!H402</f>
        <v>0</v>
      </c>
      <c r="I39" s="98">
        <f>[1]MercLab!I402</f>
        <v>0</v>
      </c>
    </row>
    <row r="40" spans="1:9" x14ac:dyDescent="0.2">
      <c r="A40" s="37" t="s">
        <v>114</v>
      </c>
      <c r="B40" s="209">
        <f>[4]Sheet1!D34</f>
        <v>7.0841545513334241</v>
      </c>
      <c r="C40" s="209">
        <f>[4]Sheet1!F34</f>
        <v>7.6213576541966406</v>
      </c>
      <c r="D40" s="209">
        <f>[4]Sheet1!H34</f>
        <v>10.214049994258916</v>
      </c>
      <c r="E40" s="209">
        <f>[4]Sheet1!J34</f>
        <v>7.5052936915130752</v>
      </c>
      <c r="F40" s="209">
        <f>[4]Sheet1!L34</f>
        <v>6.8458122658947556</v>
      </c>
      <c r="G40" s="209">
        <f>[4]Sheet1!N34</f>
        <v>6.0350728712121242</v>
      </c>
      <c r="H40" s="98">
        <f>[1]MercLab!H403</f>
        <v>0</v>
      </c>
      <c r="I40" s="98">
        <f>[1]MercLab!I403</f>
        <v>0</v>
      </c>
    </row>
    <row r="41" spans="1:9" x14ac:dyDescent="0.2">
      <c r="A41" s="37" t="s">
        <v>115</v>
      </c>
      <c r="B41" s="209">
        <f>[4]Sheet1!D35</f>
        <v>7.4115504442251146</v>
      </c>
      <c r="C41" s="209">
        <f>[4]Sheet1!F35</f>
        <v>7.9909310368071269</v>
      </c>
      <c r="D41" s="209">
        <f>[4]Sheet1!H35</f>
        <v>10.195567280729788</v>
      </c>
      <c r="E41" s="209">
        <f>[4]Sheet1!J35</f>
        <v>7.6605963285791203</v>
      </c>
      <c r="F41" s="209">
        <f>[4]Sheet1!L35</f>
        <v>5.4053843286543586</v>
      </c>
      <c r="G41" s="209">
        <f>[4]Sheet1!N35</f>
        <v>6.9051532932694162</v>
      </c>
      <c r="H41" s="98">
        <f>[1]MercLab!H404</f>
        <v>0</v>
      </c>
      <c r="I41" s="98">
        <f>[1]MercLab!I404</f>
        <v>0</v>
      </c>
    </row>
    <row r="42" spans="1:9" x14ac:dyDescent="0.2">
      <c r="A42" s="36" t="s">
        <v>104</v>
      </c>
      <c r="B42" s="209">
        <f>[4]Sheet1!D36</f>
        <v>10.470465254367104</v>
      </c>
      <c r="C42" s="209">
        <f>[4]Sheet1!F36</f>
        <v>11.202127014223235</v>
      </c>
      <c r="D42" s="209">
        <f>[4]Sheet1!H36</f>
        <v>13.304694538186254</v>
      </c>
      <c r="E42" s="209">
        <f>[4]Sheet1!J36</f>
        <v>10.638007018552331</v>
      </c>
      <c r="F42" s="209">
        <f>[4]Sheet1!L36</f>
        <v>6.4384610637457582</v>
      </c>
      <c r="G42" s="209">
        <f>[4]Sheet1!N36</f>
        <v>8.4582260309792279</v>
      </c>
      <c r="H42" s="98">
        <f>[1]MercLab!H405</f>
        <v>0</v>
      </c>
      <c r="I42" s="98">
        <f>[1]MercLab!I405</f>
        <v>0</v>
      </c>
    </row>
    <row r="43" spans="1:9" x14ac:dyDescent="0.2">
      <c r="A43" s="36" t="s">
        <v>105</v>
      </c>
      <c r="B43" s="209">
        <f>[4]Sheet1!D37</f>
        <v>13.506744798517186</v>
      </c>
      <c r="C43" s="209">
        <f>[4]Sheet1!F37</f>
        <v>14.654255864078559</v>
      </c>
      <c r="D43" s="209">
        <f>[4]Sheet1!H37</f>
        <v>15.69504962646467</v>
      </c>
      <c r="E43" s="209">
        <f>[4]Sheet1!J37</f>
        <v>13.979715090176091</v>
      </c>
      <c r="F43" s="209">
        <f>[4]Sheet1!L37</f>
        <v>0</v>
      </c>
      <c r="G43" s="209">
        <f>[4]Sheet1!N37</f>
        <v>10.613696918856952</v>
      </c>
      <c r="H43" s="98">
        <f>[1]MercLab!H406</f>
        <v>0</v>
      </c>
      <c r="I43" s="98">
        <f>[1]MercLab!I406</f>
        <v>0</v>
      </c>
    </row>
    <row r="44" spans="1:9" x14ac:dyDescent="0.2">
      <c r="A44" s="36" t="s">
        <v>106</v>
      </c>
      <c r="B44" s="209">
        <f>[4]Sheet1!D38</f>
        <v>14.117750542971697</v>
      </c>
      <c r="C44" s="209">
        <f>[4]Sheet1!F38</f>
        <v>16.172791017570798</v>
      </c>
      <c r="D44" s="209">
        <f>[4]Sheet1!H38</f>
        <v>16.852165651849141</v>
      </c>
      <c r="E44" s="209">
        <f>[4]Sheet1!J38</f>
        <v>15.581047628995993</v>
      </c>
      <c r="F44" s="209">
        <f>[4]Sheet1!L38</f>
        <v>0</v>
      </c>
      <c r="G44" s="209">
        <f>[4]Sheet1!N38</f>
        <v>11.225021423058747</v>
      </c>
      <c r="H44" s="98">
        <f>[1]MercLab!H407</f>
        <v>0</v>
      </c>
      <c r="I44" s="98">
        <f>[1]MercLab!I407</f>
        <v>0</v>
      </c>
    </row>
    <row r="45" spans="1:9" x14ac:dyDescent="0.2">
      <c r="A45" s="36" t="s">
        <v>107</v>
      </c>
      <c r="B45" s="209">
        <f>[4]Sheet1!D39</f>
        <v>14.060499459060299</v>
      </c>
      <c r="C45" s="209">
        <f>[4]Sheet1!F39</f>
        <v>17.088032284091998</v>
      </c>
      <c r="D45" s="209">
        <f>[4]Sheet1!H39</f>
        <v>18.350110830504242</v>
      </c>
      <c r="E45" s="209">
        <f>[4]Sheet1!J39</f>
        <v>15.658390913561451</v>
      </c>
      <c r="F45" s="209">
        <f>[4]Sheet1!L39</f>
        <v>0</v>
      </c>
      <c r="G45" s="209">
        <f>[4]Sheet1!N39</f>
        <v>10.777555549500763</v>
      </c>
      <c r="H45" s="98">
        <f>[1]MercLab!H408</f>
        <v>0</v>
      </c>
      <c r="I45" s="98">
        <f>[1]MercLab!I408</f>
        <v>0</v>
      </c>
    </row>
    <row r="46" spans="1:9" x14ac:dyDescent="0.2">
      <c r="A46" s="143"/>
      <c r="H46" s="112"/>
      <c r="I46" s="112"/>
    </row>
    <row r="47" spans="1:9" x14ac:dyDescent="0.2">
      <c r="A47" s="110" t="s">
        <v>16</v>
      </c>
      <c r="B47" s="203"/>
      <c r="C47" s="203"/>
      <c r="D47" s="203"/>
      <c r="E47" s="203"/>
      <c r="F47" s="203"/>
      <c r="G47" s="203"/>
      <c r="H47" s="115">
        <f>[1]MercLab!H409</f>
        <v>0</v>
      </c>
      <c r="I47" s="115">
        <f>[1]MercLab!I409</f>
        <v>0</v>
      </c>
    </row>
    <row r="48" spans="1:9" x14ac:dyDescent="0.2">
      <c r="A48" s="141" t="s">
        <v>45</v>
      </c>
      <c r="B48" s="209">
        <f>[4]Sheet1!D40</f>
        <v>5.167821012181423</v>
      </c>
      <c r="C48" s="209">
        <f>[4]Sheet1!F40</f>
        <v>5.4171384688663258</v>
      </c>
      <c r="D48" s="209">
        <f>[4]Sheet1!H40</f>
        <v>6</v>
      </c>
      <c r="E48" s="209">
        <f>[4]Sheet1!J40</f>
        <v>5.4165587505639916</v>
      </c>
      <c r="F48" s="209">
        <f>[4]Sheet1!L40</f>
        <v>0</v>
      </c>
      <c r="G48" s="209">
        <f>[4]Sheet1!N40</f>
        <v>4.9377579522322419</v>
      </c>
      <c r="H48" s="98">
        <f>[1]MercLab!H410</f>
        <v>0</v>
      </c>
      <c r="I48" s="98">
        <f>[1]MercLab!I410</f>
        <v>0</v>
      </c>
    </row>
    <row r="49" spans="1:9" x14ac:dyDescent="0.2">
      <c r="A49" s="141" t="s">
        <v>46</v>
      </c>
      <c r="B49" s="209">
        <f>[4]Sheet1!D41</f>
        <v>7.9701894802636115</v>
      </c>
      <c r="C49" s="209">
        <f>[4]Sheet1!F41</f>
        <v>8.7385244271066593</v>
      </c>
      <c r="D49" s="209">
        <f>[4]Sheet1!H41</f>
        <v>0</v>
      </c>
      <c r="E49" s="209">
        <f>[4]Sheet1!J41</f>
        <v>8.7385244271066593</v>
      </c>
      <c r="F49" s="209">
        <f>[4]Sheet1!L41</f>
        <v>0</v>
      </c>
      <c r="G49" s="209">
        <f>[4]Sheet1!N41</f>
        <v>6.3308192238709422</v>
      </c>
      <c r="H49" s="98">
        <f>[1]MercLab!H411</f>
        <v>0</v>
      </c>
      <c r="I49" s="98">
        <f>[1]MercLab!I411</f>
        <v>0</v>
      </c>
    </row>
    <row r="50" spans="1:9" x14ac:dyDescent="0.2">
      <c r="A50" s="141" t="s">
        <v>67</v>
      </c>
      <c r="B50" s="209">
        <f>[4]Sheet1!D42</f>
        <v>8.9645434604747241</v>
      </c>
      <c r="C50" s="209">
        <f>[4]Sheet1!F42</f>
        <v>9.8168987755290278</v>
      </c>
      <c r="D50" s="209">
        <f>[4]Sheet1!H42</f>
        <v>12.677592335622395</v>
      </c>
      <c r="E50" s="209">
        <f>[4]Sheet1!J42</f>
        <v>9.3376208003566799</v>
      </c>
      <c r="F50" s="209">
        <f>[4]Sheet1!L42</f>
        <v>6.8053596950768727</v>
      </c>
      <c r="G50" s="209">
        <f>[4]Sheet1!N42</f>
        <v>7.5325805014715499</v>
      </c>
      <c r="H50" s="98">
        <f>[1]MercLab!H412</f>
        <v>0</v>
      </c>
      <c r="I50" s="98">
        <f>[1]MercLab!I412</f>
        <v>0</v>
      </c>
    </row>
    <row r="51" spans="1:9" x14ac:dyDescent="0.2">
      <c r="A51" s="141" t="s">
        <v>63</v>
      </c>
      <c r="B51" s="209">
        <f>[4]Sheet1!D43</f>
        <v>0</v>
      </c>
      <c r="C51" s="209">
        <f>[4]Sheet1!F43</f>
        <v>0</v>
      </c>
      <c r="D51" s="209">
        <f>[4]Sheet1!H43</f>
        <v>0</v>
      </c>
      <c r="E51" s="209">
        <f>[4]Sheet1!J43</f>
        <v>0</v>
      </c>
      <c r="F51" s="209">
        <f>[4]Sheet1!L43</f>
        <v>0</v>
      </c>
      <c r="G51" s="209">
        <f>[4]Sheet1!N43</f>
        <v>0</v>
      </c>
      <c r="H51" s="98">
        <f>[1]MercLab!H413</f>
        <v>0</v>
      </c>
      <c r="I51" s="98">
        <f>[1]MercLab!I413</f>
        <v>0</v>
      </c>
    </row>
    <row r="52" spans="1:9" x14ac:dyDescent="0.2">
      <c r="A52" s="197"/>
      <c r="B52" s="196"/>
      <c r="C52" s="196"/>
      <c r="D52" s="196"/>
      <c r="E52" s="196"/>
      <c r="F52" s="196"/>
      <c r="G52" s="196"/>
      <c r="H52" s="196"/>
      <c r="I52" s="196"/>
    </row>
    <row r="53" spans="1:9" x14ac:dyDescent="0.2">
      <c r="A53" s="14" t="str">
        <f>'C01'!$A$46</f>
        <v>Fuente: Instituto Nacional de Estadística (INE). LIV Encuesta Permanente de Hogares de Propósitos Múltiples, Junio 2016.</v>
      </c>
      <c r="B53" s="145"/>
      <c r="C53" s="145"/>
      <c r="D53" s="145"/>
      <c r="E53" s="145"/>
      <c r="F53" s="145"/>
      <c r="G53" s="145"/>
      <c r="H53" s="145"/>
      <c r="I53" s="145"/>
    </row>
    <row r="54" spans="1:9" x14ac:dyDescent="0.2">
      <c r="A54" s="38" t="str">
        <f>'C02'!$A$46</f>
        <v>(Promedio de salarios mínimos por rama)</v>
      </c>
      <c r="B54" s="145"/>
      <c r="C54" s="145"/>
      <c r="D54" s="145"/>
      <c r="E54" s="145"/>
      <c r="F54" s="145"/>
      <c r="G54" s="145"/>
      <c r="H54" s="145"/>
      <c r="I54" s="145"/>
    </row>
    <row r="55" spans="1:9" x14ac:dyDescent="0.2">
      <c r="A55" s="38" t="s">
        <v>112</v>
      </c>
      <c r="B55" s="145"/>
      <c r="C55" s="145"/>
      <c r="D55" s="145"/>
      <c r="E55" s="145"/>
      <c r="F55" s="145"/>
      <c r="G55" s="145"/>
      <c r="H55" s="145"/>
      <c r="I55" s="145"/>
    </row>
    <row r="56" spans="1:9" x14ac:dyDescent="0.2">
      <c r="A56" s="145"/>
      <c r="B56" s="145"/>
      <c r="C56" s="145"/>
      <c r="D56" s="39"/>
      <c r="E56" s="145"/>
      <c r="F56" s="145"/>
      <c r="G56" s="145"/>
      <c r="H56" s="145"/>
      <c r="I56" s="145"/>
    </row>
    <row r="57" spans="1:9" x14ac:dyDescent="0.2">
      <c r="A57" s="268" t="s">
        <v>88</v>
      </c>
      <c r="B57" s="268"/>
      <c r="C57" s="268"/>
      <c r="D57" s="268"/>
      <c r="E57" s="268"/>
      <c r="F57" s="268"/>
      <c r="G57" s="268"/>
      <c r="H57" s="268"/>
      <c r="I57" s="268"/>
    </row>
    <row r="58" spans="1:9" x14ac:dyDescent="0.2">
      <c r="A58" s="268" t="s">
        <v>87</v>
      </c>
      <c r="B58" s="268"/>
      <c r="C58" s="268"/>
      <c r="D58" s="268"/>
      <c r="E58" s="268"/>
      <c r="F58" s="268"/>
      <c r="G58" s="268"/>
      <c r="H58" s="268"/>
      <c r="I58" s="268"/>
    </row>
    <row r="59" spans="1:9" x14ac:dyDescent="0.2">
      <c r="A59" s="268" t="s">
        <v>40</v>
      </c>
      <c r="B59" s="268"/>
      <c r="C59" s="268"/>
      <c r="D59" s="268"/>
      <c r="E59" s="268"/>
      <c r="F59" s="268"/>
      <c r="G59" s="268"/>
      <c r="H59" s="268"/>
      <c r="I59" s="268"/>
    </row>
    <row r="60" spans="1:9" x14ac:dyDescent="0.2">
      <c r="A60" s="145" t="s">
        <v>20</v>
      </c>
      <c r="B60" s="145"/>
      <c r="C60" s="145"/>
      <c r="D60" s="145"/>
      <c r="E60" s="145"/>
      <c r="F60" s="145"/>
      <c r="G60" s="145"/>
      <c r="H60" s="145"/>
      <c r="I60" s="145"/>
    </row>
    <row r="61" spans="1:9" x14ac:dyDescent="0.2">
      <c r="A61" s="269" t="s">
        <v>38</v>
      </c>
      <c r="B61" s="269" t="s">
        <v>34</v>
      </c>
      <c r="C61" s="272" t="s">
        <v>8</v>
      </c>
      <c r="D61" s="272"/>
      <c r="E61" s="272"/>
      <c r="F61" s="272"/>
      <c r="G61" s="269" t="s">
        <v>35</v>
      </c>
      <c r="H61" s="269" t="s">
        <v>43</v>
      </c>
      <c r="I61" s="269" t="s">
        <v>36</v>
      </c>
    </row>
    <row r="62" spans="1:9" ht="24" customHeight="1" x14ac:dyDescent="0.2">
      <c r="A62" s="270"/>
      <c r="B62" s="270"/>
      <c r="C62" s="41" t="s">
        <v>0</v>
      </c>
      <c r="D62" s="41" t="s">
        <v>117</v>
      </c>
      <c r="E62" s="41" t="s">
        <v>12</v>
      </c>
      <c r="F62" s="41" t="s">
        <v>118</v>
      </c>
      <c r="G62" s="270"/>
      <c r="H62" s="270"/>
      <c r="I62" s="270" t="s">
        <v>37</v>
      </c>
    </row>
    <row r="63" spans="1:9" x14ac:dyDescent="0.2">
      <c r="A63" s="40"/>
      <c r="B63" s="40"/>
      <c r="C63" s="42"/>
      <c r="D63" s="40"/>
      <c r="E63" s="40"/>
      <c r="F63" s="40"/>
      <c r="G63" s="40"/>
      <c r="H63" s="40"/>
      <c r="I63" s="40"/>
    </row>
    <row r="64" spans="1:9" x14ac:dyDescent="0.2">
      <c r="A64" s="111" t="s">
        <v>75</v>
      </c>
      <c r="B64" s="97">
        <f>B6</f>
        <v>7.9992380050109047</v>
      </c>
      <c r="C64" s="97">
        <f t="shared" ref="C64:I64" si="2">C6</f>
        <v>8.878557832949495</v>
      </c>
      <c r="D64" s="97">
        <f t="shared" si="2"/>
        <v>12.66920469922572</v>
      </c>
      <c r="E64" s="97">
        <f t="shared" si="2"/>
        <v>8.3942047275268408</v>
      </c>
      <c r="F64" s="97">
        <f t="shared" si="2"/>
        <v>6.8053596950768727</v>
      </c>
      <c r="G64" s="97">
        <f t="shared" si="2"/>
        <v>6.6525789076522921</v>
      </c>
      <c r="H64" s="97">
        <f t="shared" si="2"/>
        <v>0</v>
      </c>
      <c r="I64" s="97">
        <f t="shared" si="2"/>
        <v>0</v>
      </c>
    </row>
    <row r="65" spans="1:9" x14ac:dyDescent="0.2">
      <c r="A65" s="43"/>
      <c r="B65" s="146"/>
      <c r="C65" s="146"/>
      <c r="D65" s="146"/>
      <c r="E65" s="146"/>
      <c r="F65" s="146"/>
      <c r="G65" s="146"/>
      <c r="H65" s="146"/>
      <c r="I65" s="146"/>
    </row>
    <row r="66" spans="1:9" x14ac:dyDescent="0.2">
      <c r="A66" s="17" t="s">
        <v>21</v>
      </c>
      <c r="B66" s="89"/>
      <c r="C66" s="89"/>
      <c r="D66" s="89"/>
      <c r="E66" s="89"/>
      <c r="F66" s="89"/>
      <c r="G66" s="89"/>
      <c r="H66" s="113">
        <f>[1]MercLab!H415</f>
        <v>0</v>
      </c>
      <c r="I66" s="113">
        <f>[1]MercLab!I415</f>
        <v>0</v>
      </c>
    </row>
    <row r="67" spans="1:9" x14ac:dyDescent="0.2">
      <c r="A67" s="107" t="s">
        <v>132</v>
      </c>
      <c r="B67" s="209">
        <f>[4]Sheet1!D44</f>
        <v>5.1554252721062648</v>
      </c>
      <c r="C67" s="209">
        <f>[4]Sheet1!F44</f>
        <v>5.3850399917015412</v>
      </c>
      <c r="D67" s="209">
        <f>[4]Sheet1!H44</f>
        <v>6</v>
      </c>
      <c r="E67" s="209">
        <f>[4]Sheet1!J44</f>
        <v>5.3844203652816747</v>
      </c>
      <c r="F67" s="209">
        <f>[4]Sheet1!L44</f>
        <v>0</v>
      </c>
      <c r="G67" s="209">
        <f>[4]Sheet1!N44</f>
        <v>4.9443101856174083</v>
      </c>
      <c r="H67" s="98">
        <f>[1]MercLab!H416</f>
        <v>0</v>
      </c>
      <c r="I67" s="98">
        <f>[1]MercLab!I416</f>
        <v>0</v>
      </c>
    </row>
    <row r="68" spans="1:9" x14ac:dyDescent="0.2">
      <c r="A68" s="107" t="s">
        <v>133</v>
      </c>
      <c r="B68" s="209">
        <f>[4]Sheet1!D45</f>
        <v>6.2609019569170536</v>
      </c>
      <c r="C68" s="209">
        <f>[4]Sheet1!F45</f>
        <v>7.8790266960238835</v>
      </c>
      <c r="D68" s="209">
        <f>[4]Sheet1!H45</f>
        <v>0</v>
      </c>
      <c r="E68" s="209">
        <f>[4]Sheet1!J45</f>
        <v>7.8790266960238835</v>
      </c>
      <c r="F68" s="209">
        <f>[4]Sheet1!L45</f>
        <v>0</v>
      </c>
      <c r="G68" s="209">
        <f>[4]Sheet1!N45</f>
        <v>4.2666070446197999</v>
      </c>
      <c r="H68" s="98">
        <f>[1]MercLab!H417</f>
        <v>0</v>
      </c>
      <c r="I68" s="98">
        <f>[1]MercLab!I417</f>
        <v>0</v>
      </c>
    </row>
    <row r="69" spans="1:9" x14ac:dyDescent="0.2">
      <c r="A69" s="107" t="s">
        <v>72</v>
      </c>
      <c r="B69" s="209">
        <f>[4]Sheet1!D46</f>
        <v>7.9701894802636115</v>
      </c>
      <c r="C69" s="209">
        <f>[4]Sheet1!F46</f>
        <v>8.7385244271066593</v>
      </c>
      <c r="D69" s="209">
        <f>[4]Sheet1!H46</f>
        <v>0</v>
      </c>
      <c r="E69" s="209">
        <f>[4]Sheet1!J46</f>
        <v>8.7385244271066593</v>
      </c>
      <c r="F69" s="209">
        <f>[4]Sheet1!L46</f>
        <v>0</v>
      </c>
      <c r="G69" s="209">
        <f>[4]Sheet1!N46</f>
        <v>6.3308192238709422</v>
      </c>
      <c r="H69" s="98">
        <f>[1]MercLab!H418</f>
        <v>0</v>
      </c>
      <c r="I69" s="98">
        <f>[1]MercLab!I418</f>
        <v>0</v>
      </c>
    </row>
    <row r="70" spans="1:9" ht="22.5" x14ac:dyDescent="0.2">
      <c r="A70" s="273" t="s">
        <v>134</v>
      </c>
      <c r="B70" s="209">
        <f>[4]Sheet1!D47</f>
        <v>10.890210779983647</v>
      </c>
      <c r="C70" s="209">
        <f>[4]Sheet1!F47</f>
        <v>11.210099727867318</v>
      </c>
      <c r="D70" s="209">
        <f>[4]Sheet1!H47</f>
        <v>12.709828374441702</v>
      </c>
      <c r="E70" s="209">
        <f>[4]Sheet1!J47</f>
        <v>9.5909369862610667</v>
      </c>
      <c r="F70" s="209">
        <f>[4]Sheet1!L47</f>
        <v>0</v>
      </c>
      <c r="G70" s="209">
        <f>[4]Sheet1!N47</f>
        <v>3</v>
      </c>
      <c r="H70" s="98">
        <f>[1]MercLab!H419</f>
        <v>0</v>
      </c>
      <c r="I70" s="98">
        <f>[1]MercLab!I419</f>
        <v>0</v>
      </c>
    </row>
    <row r="71" spans="1:9" ht="33.75" x14ac:dyDescent="0.2">
      <c r="A71" s="273" t="s">
        <v>135</v>
      </c>
      <c r="B71" s="209">
        <f>[4]Sheet1!D48</f>
        <v>7.2372150154740833</v>
      </c>
      <c r="C71" s="209">
        <f>[4]Sheet1!F48</f>
        <v>9.2109788312701291</v>
      </c>
      <c r="D71" s="209">
        <f>[4]Sheet1!H48</f>
        <v>14</v>
      </c>
      <c r="E71" s="209">
        <f>[4]Sheet1!J48</f>
        <v>8.9127925976949047</v>
      </c>
      <c r="F71" s="209">
        <f>[4]Sheet1!L48</f>
        <v>0</v>
      </c>
      <c r="G71" s="209">
        <f>[4]Sheet1!N48</f>
        <v>5.1020092346081567</v>
      </c>
      <c r="H71" s="98">
        <f>[1]MercLab!H420</f>
        <v>0</v>
      </c>
      <c r="I71" s="98">
        <f>[1]MercLab!I420</f>
        <v>0</v>
      </c>
    </row>
    <row r="72" spans="1:9" x14ac:dyDescent="0.2">
      <c r="A72" s="107" t="s">
        <v>136</v>
      </c>
      <c r="B72" s="209">
        <f>[4]Sheet1!D49</f>
        <v>6.5748186032709404</v>
      </c>
      <c r="C72" s="209">
        <f>[4]Sheet1!F49</f>
        <v>6.5501176707305087</v>
      </c>
      <c r="D72" s="209">
        <f>[4]Sheet1!H49</f>
        <v>0</v>
      </c>
      <c r="E72" s="209">
        <f>[4]Sheet1!J49</f>
        <v>6.5501176707305087</v>
      </c>
      <c r="F72" s="209">
        <f>[4]Sheet1!L49</f>
        <v>0</v>
      </c>
      <c r="G72" s="209">
        <f>[4]Sheet1!N49</f>
        <v>6.6423276047774449</v>
      </c>
      <c r="H72" s="98">
        <f>[1]MercLab!H421</f>
        <v>0</v>
      </c>
      <c r="I72" s="98">
        <f>[1]MercLab!I421</f>
        <v>0</v>
      </c>
    </row>
    <row r="73" spans="1:9" ht="22.5" x14ac:dyDescent="0.2">
      <c r="A73" s="273" t="s">
        <v>137</v>
      </c>
      <c r="B73" s="209">
        <f>[4]Sheet1!D50</f>
        <v>8.1162450967610766</v>
      </c>
      <c r="C73" s="209">
        <f>[4]Sheet1!F50</f>
        <v>9.4612958218356162</v>
      </c>
      <c r="D73" s="209">
        <f>[4]Sheet1!H50</f>
        <v>15</v>
      </c>
      <c r="E73" s="209">
        <f>[4]Sheet1!J50</f>
        <v>9.4556941895367803</v>
      </c>
      <c r="F73" s="209">
        <f>[4]Sheet1!L50</f>
        <v>0</v>
      </c>
      <c r="G73" s="209">
        <f>[4]Sheet1!N50</f>
        <v>7.1114161694910827</v>
      </c>
      <c r="H73" s="98">
        <f>[1]MercLab!H422</f>
        <v>0</v>
      </c>
      <c r="I73" s="98">
        <f>[1]MercLab!I422</f>
        <v>0</v>
      </c>
    </row>
    <row r="74" spans="1:9" x14ac:dyDescent="0.2">
      <c r="A74" s="107" t="s">
        <v>138</v>
      </c>
      <c r="B74" s="209">
        <f>[4]Sheet1!D51</f>
        <v>7.7946221736982455</v>
      </c>
      <c r="C74" s="209">
        <f>[4]Sheet1!F51</f>
        <v>8.0337245700833559</v>
      </c>
      <c r="D74" s="209">
        <f>[4]Sheet1!H51</f>
        <v>11.935758333050405</v>
      </c>
      <c r="E74" s="209">
        <f>[4]Sheet1!J51</f>
        <v>7.8423282071296398</v>
      </c>
      <c r="F74" s="209">
        <f>[4]Sheet1!L51</f>
        <v>0</v>
      </c>
      <c r="G74" s="209">
        <f>[4]Sheet1!N51</f>
        <v>7.5243733584653318</v>
      </c>
      <c r="H74" s="98">
        <f>[1]MercLab!H423</f>
        <v>0</v>
      </c>
      <c r="I74" s="98">
        <f>[1]MercLab!I423</f>
        <v>0</v>
      </c>
    </row>
    <row r="75" spans="1:9" ht="22.5" x14ac:dyDescent="0.2">
      <c r="A75" s="273" t="s">
        <v>139</v>
      </c>
      <c r="B75" s="209">
        <f>[4]Sheet1!D52</f>
        <v>7.9361832318078154</v>
      </c>
      <c r="C75" s="209">
        <f>[4]Sheet1!F52</f>
        <v>8.4592779799206816</v>
      </c>
      <c r="D75" s="209">
        <f>[4]Sheet1!H52</f>
        <v>0</v>
      </c>
      <c r="E75" s="209">
        <f>[4]Sheet1!J52</f>
        <v>8.4592779799206816</v>
      </c>
      <c r="F75" s="209">
        <f>[4]Sheet1!L52</f>
        <v>0</v>
      </c>
      <c r="G75" s="209">
        <f>[4]Sheet1!N52</f>
        <v>7.2226164331565119</v>
      </c>
      <c r="H75" s="98">
        <f>[1]MercLab!H424</f>
        <v>0</v>
      </c>
      <c r="I75" s="98">
        <f>[1]MercLab!I424</f>
        <v>0</v>
      </c>
    </row>
    <row r="76" spans="1:9" x14ac:dyDescent="0.2">
      <c r="A76" s="107" t="s">
        <v>140</v>
      </c>
      <c r="B76" s="209">
        <f>[4]Sheet1!D53</f>
        <v>12.448560605176066</v>
      </c>
      <c r="C76" s="209">
        <f>[4]Sheet1!F53</f>
        <v>12.32872812521528</v>
      </c>
      <c r="D76" s="209">
        <f>[4]Sheet1!H53</f>
        <v>12.072696411213617</v>
      </c>
      <c r="E76" s="209">
        <f>[4]Sheet1!J53</f>
        <v>12.343699975699476</v>
      </c>
      <c r="F76" s="209">
        <f>[4]Sheet1!L53</f>
        <v>0</v>
      </c>
      <c r="G76" s="209">
        <f>[4]Sheet1!N53</f>
        <v>12.910786049848882</v>
      </c>
      <c r="H76" s="98">
        <f>[1]MercLab!H425</f>
        <v>0</v>
      </c>
      <c r="I76" s="98">
        <f>[1]MercLab!I425</f>
        <v>0</v>
      </c>
    </row>
    <row r="77" spans="1:9" x14ac:dyDescent="0.2">
      <c r="A77" s="107" t="s">
        <v>141</v>
      </c>
      <c r="B77" s="209">
        <f>[4]Sheet1!D54</f>
        <v>13.345071851761292</v>
      </c>
      <c r="C77" s="209">
        <f>[4]Sheet1!F54</f>
        <v>13.446197193770132</v>
      </c>
      <c r="D77" s="209">
        <f>[4]Sheet1!H54</f>
        <v>14.403036985277483</v>
      </c>
      <c r="E77" s="209">
        <f>[4]Sheet1!J54</f>
        <v>13.36442148105845</v>
      </c>
      <c r="F77" s="209">
        <f>[4]Sheet1!L54</f>
        <v>0</v>
      </c>
      <c r="G77" s="209">
        <f>[4]Sheet1!N54</f>
        <v>9.6843502654840137</v>
      </c>
      <c r="H77" s="98"/>
      <c r="I77" s="98"/>
    </row>
    <row r="78" spans="1:9" x14ac:dyDescent="0.2">
      <c r="A78" s="107" t="s">
        <v>142</v>
      </c>
      <c r="B78" s="209">
        <f>[4]Sheet1!D55</f>
        <v>12.545990763992016</v>
      </c>
      <c r="C78" s="209">
        <f>[4]Sheet1!F55</f>
        <v>11.605358638817046</v>
      </c>
      <c r="D78" s="209">
        <f>[4]Sheet1!H55</f>
        <v>0</v>
      </c>
      <c r="E78" s="209">
        <f>[4]Sheet1!J55</f>
        <v>11.605358638817046</v>
      </c>
      <c r="F78" s="209">
        <f>[4]Sheet1!L55</f>
        <v>0</v>
      </c>
      <c r="G78" s="209">
        <f>[4]Sheet1!N55</f>
        <v>16</v>
      </c>
      <c r="H78" s="98"/>
      <c r="I78" s="98"/>
    </row>
    <row r="79" spans="1:9" x14ac:dyDescent="0.2">
      <c r="A79" s="107" t="s">
        <v>143</v>
      </c>
      <c r="B79" s="209">
        <f>[4]Sheet1!D56</f>
        <v>14.724790743434154</v>
      </c>
      <c r="C79" s="209">
        <f>[4]Sheet1!F56</f>
        <v>13.239284527296761</v>
      </c>
      <c r="D79" s="209">
        <f>[4]Sheet1!H56</f>
        <v>0</v>
      </c>
      <c r="E79" s="209">
        <f>[4]Sheet1!J56</f>
        <v>13.239284527296761</v>
      </c>
      <c r="F79" s="209">
        <f>[4]Sheet1!L56</f>
        <v>0</v>
      </c>
      <c r="G79" s="209">
        <f>[4]Sheet1!N56</f>
        <v>16.216736824993266</v>
      </c>
      <c r="H79" s="98"/>
      <c r="I79" s="98"/>
    </row>
    <row r="80" spans="1:9" ht="22.5" x14ac:dyDescent="0.2">
      <c r="A80" s="273" t="s">
        <v>144</v>
      </c>
      <c r="B80" s="209">
        <f>[4]Sheet1!D57</f>
        <v>8.0370598384611824</v>
      </c>
      <c r="C80" s="209">
        <f>[4]Sheet1!F57</f>
        <v>7.890306270961486</v>
      </c>
      <c r="D80" s="209">
        <f>[4]Sheet1!H57</f>
        <v>6</v>
      </c>
      <c r="E80" s="209">
        <f>[4]Sheet1!J57</f>
        <v>7.8978000878723931</v>
      </c>
      <c r="F80" s="209">
        <f>[4]Sheet1!L57</f>
        <v>0</v>
      </c>
      <c r="G80" s="209">
        <f>[4]Sheet1!N57</f>
        <v>9.1527926925712055</v>
      </c>
      <c r="H80" s="98"/>
      <c r="I80" s="98"/>
    </row>
    <row r="81" spans="1:9" ht="22.5" x14ac:dyDescent="0.2">
      <c r="A81" s="273" t="s">
        <v>145</v>
      </c>
      <c r="B81" s="209">
        <f>[4]Sheet1!D58</f>
        <v>11.252535767965918</v>
      </c>
      <c r="C81" s="209">
        <f>[4]Sheet1!F58</f>
        <v>11.252535767965918</v>
      </c>
      <c r="D81" s="209">
        <f>[4]Sheet1!H58</f>
        <v>11.252535767965918</v>
      </c>
      <c r="E81" s="209">
        <f>[4]Sheet1!J58</f>
        <v>0</v>
      </c>
      <c r="F81" s="209">
        <f>[4]Sheet1!L58</f>
        <v>0</v>
      </c>
      <c r="G81" s="209">
        <f>[4]Sheet1!N58</f>
        <v>0</v>
      </c>
      <c r="H81" s="98"/>
      <c r="I81" s="98"/>
    </row>
    <row r="82" spans="1:9" x14ac:dyDescent="0.2">
      <c r="A82" s="107" t="s">
        <v>146</v>
      </c>
      <c r="B82" s="209">
        <f>[4]Sheet1!D59</f>
        <v>14.241142420471082</v>
      </c>
      <c r="C82" s="209">
        <f>[4]Sheet1!F59</f>
        <v>14.235757192479234</v>
      </c>
      <c r="D82" s="209">
        <f>[4]Sheet1!H59</f>
        <v>14.540434989835465</v>
      </c>
      <c r="E82" s="209">
        <f>[4]Sheet1!J59</f>
        <v>13.641714627541527</v>
      </c>
      <c r="F82" s="209">
        <f>[4]Sheet1!L59</f>
        <v>0</v>
      </c>
      <c r="G82" s="209">
        <f>[4]Sheet1!N59</f>
        <v>14.444060495880095</v>
      </c>
      <c r="H82" s="98"/>
      <c r="I82" s="98"/>
    </row>
    <row r="83" spans="1:9" ht="22.5" x14ac:dyDescent="0.2">
      <c r="A83" s="273" t="s">
        <v>147</v>
      </c>
      <c r="B83" s="209">
        <f>[4]Sheet1!D60</f>
        <v>11.484990189349386</v>
      </c>
      <c r="C83" s="209">
        <f>[4]Sheet1!F60</f>
        <v>11.32985367586012</v>
      </c>
      <c r="D83" s="209">
        <f>[4]Sheet1!H60</f>
        <v>12.179842782315429</v>
      </c>
      <c r="E83" s="209">
        <f>[4]Sheet1!J60</f>
        <v>10.522671067073885</v>
      </c>
      <c r="F83" s="209">
        <f>[4]Sheet1!L60</f>
        <v>0</v>
      </c>
      <c r="G83" s="209">
        <f>[4]Sheet1!N60</f>
        <v>13.895407749585793</v>
      </c>
      <c r="H83" s="98"/>
      <c r="I83" s="98"/>
    </row>
    <row r="84" spans="1:9" ht="22.5" x14ac:dyDescent="0.2">
      <c r="A84" s="273" t="s">
        <v>148</v>
      </c>
      <c r="B84" s="209">
        <f>[4]Sheet1!D61</f>
        <v>9.3360728508746629</v>
      </c>
      <c r="C84" s="209">
        <f>[4]Sheet1!F61</f>
        <v>9.1464406184238101</v>
      </c>
      <c r="D84" s="209">
        <f>[4]Sheet1!H61</f>
        <v>0</v>
      </c>
      <c r="E84" s="209">
        <f>[4]Sheet1!J61</f>
        <v>9.1464406184238101</v>
      </c>
      <c r="F84" s="209">
        <f>[4]Sheet1!L61</f>
        <v>0</v>
      </c>
      <c r="G84" s="209">
        <f>[4]Sheet1!N61</f>
        <v>9.4826168599310705</v>
      </c>
      <c r="H84" s="98"/>
      <c r="I84" s="98"/>
    </row>
    <row r="85" spans="1:9" x14ac:dyDescent="0.2">
      <c r="A85" s="107" t="s">
        <v>149</v>
      </c>
      <c r="B85" s="209">
        <f>[4]Sheet1!D62</f>
        <v>7.7139903051345486</v>
      </c>
      <c r="C85" s="209">
        <f>[4]Sheet1!F62</f>
        <v>9.9050392939734504</v>
      </c>
      <c r="D85" s="209">
        <f>[4]Sheet1!H62</f>
        <v>0</v>
      </c>
      <c r="E85" s="209">
        <f>[4]Sheet1!J62</f>
        <v>9.9050392939734504</v>
      </c>
      <c r="F85" s="209">
        <f>[4]Sheet1!L62</f>
        <v>0</v>
      </c>
      <c r="G85" s="209">
        <f>[4]Sheet1!N62</f>
        <v>6.9927123558918867</v>
      </c>
      <c r="H85" s="98"/>
      <c r="I85" s="98"/>
    </row>
    <row r="86" spans="1:9" ht="33.75" x14ac:dyDescent="0.2">
      <c r="A86" s="273" t="s">
        <v>150</v>
      </c>
      <c r="B86" s="209">
        <f>[4]Sheet1!D63</f>
        <v>6.8016461362421445</v>
      </c>
      <c r="C86" s="209">
        <f>[4]Sheet1!F63</f>
        <v>6.8025490458692506</v>
      </c>
      <c r="D86" s="209">
        <f>[4]Sheet1!H63</f>
        <v>0</v>
      </c>
      <c r="E86" s="209">
        <f>[4]Sheet1!J63</f>
        <v>6.7254427102090988</v>
      </c>
      <c r="F86" s="209">
        <f>[4]Sheet1!L63</f>
        <v>6.8053596950768727</v>
      </c>
      <c r="G86" s="209">
        <f>[4]Sheet1!N63</f>
        <v>6.7550154924593375</v>
      </c>
      <c r="H86" s="98"/>
      <c r="I86" s="98"/>
    </row>
    <row r="87" spans="1:9" ht="22.5" x14ac:dyDescent="0.2">
      <c r="A87" s="273" t="s">
        <v>151</v>
      </c>
      <c r="B87" s="209">
        <f>[4]Sheet1!D64</f>
        <v>9.7255597509961884</v>
      </c>
      <c r="C87" s="209">
        <f>[4]Sheet1!F64</f>
        <v>9.7255597509961884</v>
      </c>
      <c r="D87" s="209">
        <f>[4]Sheet1!H64</f>
        <v>0</v>
      </c>
      <c r="E87" s="209">
        <f>[4]Sheet1!J64</f>
        <v>9.7255597509961884</v>
      </c>
      <c r="F87" s="209">
        <f>[4]Sheet1!L64</f>
        <v>0</v>
      </c>
      <c r="G87" s="209">
        <f>[4]Sheet1!N64</f>
        <v>0</v>
      </c>
      <c r="H87" s="98"/>
      <c r="I87" s="98"/>
    </row>
    <row r="88" spans="1:9" x14ac:dyDescent="0.2">
      <c r="A88" s="107" t="s">
        <v>164</v>
      </c>
      <c r="B88" s="209">
        <f>[4]Sheet1!D65</f>
        <v>10.542036215921831</v>
      </c>
      <c r="C88" s="209">
        <f>[4]Sheet1!F65</f>
        <v>10.542036215921831</v>
      </c>
      <c r="D88" s="209">
        <f>[4]Sheet1!H65</f>
        <v>13</v>
      </c>
      <c r="E88" s="209">
        <f>[4]Sheet1!J65</f>
        <v>10.134399624641125</v>
      </c>
      <c r="F88" s="209">
        <f>[4]Sheet1!L65</f>
        <v>0</v>
      </c>
      <c r="G88" s="209">
        <f>[4]Sheet1!N65</f>
        <v>0</v>
      </c>
      <c r="H88" s="98"/>
      <c r="I88" s="98"/>
    </row>
    <row r="89" spans="1:9" x14ac:dyDescent="0.2">
      <c r="A89" s="107" t="s">
        <v>153</v>
      </c>
      <c r="B89" s="209">
        <f>[4]Sheet1!D66</f>
        <v>0</v>
      </c>
      <c r="C89" s="209">
        <f>[4]Sheet1!F66</f>
        <v>0</v>
      </c>
      <c r="D89" s="209">
        <f>[4]Sheet1!H66</f>
        <v>0</v>
      </c>
      <c r="E89" s="209">
        <f>[4]Sheet1!J66</f>
        <v>0</v>
      </c>
      <c r="F89" s="209">
        <f>[4]Sheet1!L66</f>
        <v>0</v>
      </c>
      <c r="G89" s="209">
        <f>[4]Sheet1!N66</f>
        <v>0</v>
      </c>
      <c r="H89" s="98"/>
      <c r="I89" s="98"/>
    </row>
    <row r="90" spans="1:9" x14ac:dyDescent="0.2">
      <c r="A90" s="10"/>
      <c r="H90" s="98"/>
      <c r="I90" s="98"/>
    </row>
    <row r="91" spans="1:9" x14ac:dyDescent="0.2">
      <c r="A91" s="18" t="s">
        <v>18</v>
      </c>
      <c r="H91" s="98"/>
      <c r="I91" s="98"/>
    </row>
    <row r="92" spans="1:9" x14ac:dyDescent="0.2">
      <c r="A92" s="107" t="s">
        <v>154</v>
      </c>
      <c r="B92" s="209">
        <f>[4]Sheet1!D67</f>
        <v>13.04687525457301</v>
      </c>
      <c r="C92" s="209">
        <f>[4]Sheet1!F67</f>
        <v>14.278421818303531</v>
      </c>
      <c r="D92" s="209">
        <f>[4]Sheet1!H67</f>
        <v>15.582093121115276</v>
      </c>
      <c r="E92" s="209">
        <f>[4]Sheet1!J67</f>
        <v>13.761090711996699</v>
      </c>
      <c r="F92" s="209">
        <f>[4]Sheet1!L67</f>
        <v>0</v>
      </c>
      <c r="G92" s="209">
        <f>[4]Sheet1!N67</f>
        <v>10.786162523590805</v>
      </c>
      <c r="H92" s="98"/>
      <c r="I92" s="98"/>
    </row>
    <row r="93" spans="1:9" x14ac:dyDescent="0.2">
      <c r="A93" s="107" t="s">
        <v>155</v>
      </c>
      <c r="B93" s="209">
        <f>[4]Sheet1!D68</f>
        <v>15.624604179971474</v>
      </c>
      <c r="C93" s="209">
        <f>[4]Sheet1!F68</f>
        <v>15.429964981227153</v>
      </c>
      <c r="D93" s="209">
        <f>[4]Sheet1!H68</f>
        <v>15.934405646800592</v>
      </c>
      <c r="E93" s="209">
        <f>[4]Sheet1!J68</f>
        <v>14.955851912057287</v>
      </c>
      <c r="F93" s="209">
        <f>[4]Sheet1!L68</f>
        <v>0</v>
      </c>
      <c r="G93" s="209">
        <f>[4]Sheet1!N68</f>
        <v>16.763850091712239</v>
      </c>
      <c r="H93" s="98"/>
      <c r="I93" s="98"/>
    </row>
    <row r="94" spans="1:9" x14ac:dyDescent="0.2">
      <c r="A94" s="107" t="s">
        <v>156</v>
      </c>
      <c r="B94" s="209">
        <f>[4]Sheet1!D69</f>
        <v>11.585070193583949</v>
      </c>
      <c r="C94" s="209">
        <f>[4]Sheet1!F69</f>
        <v>11.878683815744839</v>
      </c>
      <c r="D94" s="209">
        <f>[4]Sheet1!H69</f>
        <v>12.284287160953923</v>
      </c>
      <c r="E94" s="209">
        <f>[4]Sheet1!J69</f>
        <v>11.641148870600775</v>
      </c>
      <c r="F94" s="209">
        <f>[4]Sheet1!L69</f>
        <v>0</v>
      </c>
      <c r="G94" s="209">
        <f>[4]Sheet1!N69</f>
        <v>9.8672108803579022</v>
      </c>
      <c r="H94" s="98"/>
      <c r="I94" s="98"/>
    </row>
    <row r="95" spans="1:9" x14ac:dyDescent="0.2">
      <c r="A95" s="107" t="s">
        <v>157</v>
      </c>
      <c r="B95" s="209">
        <f>[4]Sheet1!D70</f>
        <v>12.193876266077199</v>
      </c>
      <c r="C95" s="209">
        <f>[4]Sheet1!F70</f>
        <v>12.245015205084611</v>
      </c>
      <c r="D95" s="209">
        <f>[4]Sheet1!H70</f>
        <v>12.713201344591171</v>
      </c>
      <c r="E95" s="209">
        <f>[4]Sheet1!J70</f>
        <v>12.122781304805835</v>
      </c>
      <c r="F95" s="209">
        <f>[4]Sheet1!L70</f>
        <v>0</v>
      </c>
      <c r="G95" s="209">
        <f>[4]Sheet1!N70</f>
        <v>10.526518533746389</v>
      </c>
      <c r="H95" s="98"/>
      <c r="I95" s="98"/>
    </row>
    <row r="96" spans="1:9" ht="22.5" x14ac:dyDescent="0.2">
      <c r="A96" s="273" t="s">
        <v>158</v>
      </c>
      <c r="B96" s="209">
        <f>[4]Sheet1!D71</f>
        <v>7.6247407452018807</v>
      </c>
      <c r="C96" s="209">
        <f>[4]Sheet1!F71</f>
        <v>8.4283701226125345</v>
      </c>
      <c r="D96" s="209">
        <f>[4]Sheet1!H71</f>
        <v>8.3676099253959482</v>
      </c>
      <c r="E96" s="209">
        <f>[4]Sheet1!J71</f>
        <v>8.5015690116907425</v>
      </c>
      <c r="F96" s="209">
        <f>[4]Sheet1!L71</f>
        <v>7.0513370116921257</v>
      </c>
      <c r="G96" s="209">
        <f>[4]Sheet1!N71</f>
        <v>7.0174142431402986</v>
      </c>
      <c r="H96" s="98"/>
      <c r="I96" s="98"/>
    </row>
    <row r="97" spans="1:9" ht="22.5" x14ac:dyDescent="0.2">
      <c r="A97" s="275" t="s">
        <v>159</v>
      </c>
      <c r="B97" s="209">
        <f>[4]Sheet1!D72</f>
        <v>4.9573147566113169</v>
      </c>
      <c r="C97" s="209">
        <f>[4]Sheet1!F72</f>
        <v>5.6604935294348966</v>
      </c>
      <c r="D97" s="209">
        <f>[4]Sheet1!H72</f>
        <v>0</v>
      </c>
      <c r="E97" s="209">
        <f>[4]Sheet1!J72</f>
        <v>5.6604935294348966</v>
      </c>
      <c r="F97" s="209">
        <f>[4]Sheet1!L72</f>
        <v>0</v>
      </c>
      <c r="G97" s="209">
        <f>[4]Sheet1!N72</f>
        <v>4.8992797036189817</v>
      </c>
      <c r="H97" s="98"/>
      <c r="I97" s="98"/>
    </row>
    <row r="98" spans="1:9" ht="22.5" x14ac:dyDescent="0.2">
      <c r="A98" s="273" t="s">
        <v>160</v>
      </c>
      <c r="B98" s="209">
        <f>[4]Sheet1!D73</f>
        <v>7.0628663510029694</v>
      </c>
      <c r="C98" s="209">
        <f>[4]Sheet1!F73</f>
        <v>7.6191658583251032</v>
      </c>
      <c r="D98" s="209">
        <f>[4]Sheet1!H73</f>
        <v>10.505963607183938</v>
      </c>
      <c r="E98" s="209">
        <f>[4]Sheet1!J73</f>
        <v>7.5607795046147297</v>
      </c>
      <c r="F98" s="209">
        <f>[4]Sheet1!L73</f>
        <v>0</v>
      </c>
      <c r="G98" s="209">
        <f>[4]Sheet1!N73</f>
        <v>6.4157476625640752</v>
      </c>
      <c r="H98" s="98"/>
      <c r="I98" s="98"/>
    </row>
    <row r="99" spans="1:9" ht="22.5" x14ac:dyDescent="0.2">
      <c r="A99" s="273" t="s">
        <v>161</v>
      </c>
      <c r="B99" s="209">
        <f>[4]Sheet1!D74</f>
        <v>7.5328118210563728</v>
      </c>
      <c r="C99" s="209">
        <f>[4]Sheet1!F74</f>
        <v>7.6819098893040367</v>
      </c>
      <c r="D99" s="209">
        <f>[4]Sheet1!H74</f>
        <v>8.7203880285607589</v>
      </c>
      <c r="E99" s="209">
        <f>[4]Sheet1!J74</f>
        <v>7.633397508936314</v>
      </c>
      <c r="F99" s="209">
        <f>[4]Sheet1!L74</f>
        <v>0</v>
      </c>
      <c r="G99" s="209">
        <f>[4]Sheet1!N74</f>
        <v>7.1178975927138426</v>
      </c>
      <c r="H99" s="98"/>
      <c r="I99" s="98"/>
    </row>
    <row r="100" spans="1:9" x14ac:dyDescent="0.2">
      <c r="A100" s="107" t="s">
        <v>162</v>
      </c>
      <c r="B100" s="209">
        <f>[4]Sheet1!D75</f>
        <v>6.0614949444424733</v>
      </c>
      <c r="C100" s="209">
        <f>[4]Sheet1!F75</f>
        <v>6.1274647482498805</v>
      </c>
      <c r="D100" s="209">
        <f>[4]Sheet1!H75</f>
        <v>7.3889597586569691</v>
      </c>
      <c r="E100" s="209">
        <f>[4]Sheet1!J75</f>
        <v>5.9521937136133864</v>
      </c>
      <c r="F100" s="209">
        <f>[4]Sheet1!L75</f>
        <v>6.7649078946217598</v>
      </c>
      <c r="G100" s="209">
        <f>[4]Sheet1!N75</f>
        <v>5.6619757764296317</v>
      </c>
      <c r="H100" s="98"/>
      <c r="I100" s="98"/>
    </row>
    <row r="101" spans="1:9" x14ac:dyDescent="0.2">
      <c r="A101" s="107" t="s">
        <v>163</v>
      </c>
      <c r="B101" s="209">
        <f>[4]Sheet1!D76</f>
        <v>11.869655623020241</v>
      </c>
      <c r="C101" s="209">
        <f>[4]Sheet1!F76</f>
        <v>11.869655623020241</v>
      </c>
      <c r="D101" s="209">
        <f>[4]Sheet1!H76</f>
        <v>11.869655623020241</v>
      </c>
      <c r="E101" s="209">
        <f>[4]Sheet1!J76</f>
        <v>0</v>
      </c>
      <c r="F101" s="209">
        <f>[4]Sheet1!L76</f>
        <v>0</v>
      </c>
      <c r="G101" s="209">
        <f>[4]Sheet1!N76</f>
        <v>6</v>
      </c>
      <c r="H101" s="98"/>
      <c r="I101" s="98"/>
    </row>
    <row r="102" spans="1:9" x14ac:dyDescent="0.2">
      <c r="A102" s="107" t="s">
        <v>152</v>
      </c>
      <c r="B102" s="209">
        <f>[4]Sheet1!D77</f>
        <v>10.665027243640047</v>
      </c>
      <c r="C102" s="209">
        <f>[4]Sheet1!F77</f>
        <v>13.093631837646546</v>
      </c>
      <c r="D102" s="209">
        <f>[4]Sheet1!H77</f>
        <v>15</v>
      </c>
      <c r="E102" s="209">
        <f>[4]Sheet1!J77</f>
        <v>11.762144668751654</v>
      </c>
      <c r="F102" s="209">
        <f>[4]Sheet1!L77</f>
        <v>0</v>
      </c>
      <c r="G102" s="209">
        <f>[4]Sheet1!N77</f>
        <v>7.2</v>
      </c>
      <c r="H102" s="112"/>
      <c r="I102" s="112"/>
    </row>
    <row r="103" spans="1:9" x14ac:dyDescent="0.2">
      <c r="A103" s="107" t="s">
        <v>153</v>
      </c>
      <c r="B103" s="209">
        <f>[4]Sheet1!D79</f>
        <v>0</v>
      </c>
      <c r="C103" s="209">
        <f>[4]Sheet1!F79</f>
        <v>0</v>
      </c>
      <c r="D103" s="209">
        <f>[4]Sheet1!H79</f>
        <v>0</v>
      </c>
      <c r="E103" s="209">
        <f>[4]Sheet1!J79</f>
        <v>0</v>
      </c>
      <c r="F103" s="209">
        <f>[4]Sheet1!L79</f>
        <v>0</v>
      </c>
      <c r="G103" s="209">
        <f>[4]Sheet1!N79</f>
        <v>0</v>
      </c>
      <c r="H103" s="98"/>
      <c r="I103" s="98"/>
    </row>
    <row r="104" spans="1:9" x14ac:dyDescent="0.2">
      <c r="A104" s="191"/>
      <c r="B104" s="195"/>
      <c r="C104" s="195"/>
      <c r="D104" s="195"/>
      <c r="E104" s="195"/>
      <c r="F104" s="195"/>
      <c r="G104" s="195"/>
      <c r="H104" s="195"/>
      <c r="I104" s="195"/>
    </row>
    <row r="105" spans="1:9" x14ac:dyDescent="0.2">
      <c r="A105" s="14" t="str">
        <f>'C01'!$A$46</f>
        <v>Fuente: Instituto Nacional de Estadística (INE). LIV Encuesta Permanente de Hogares de Propósitos Múltiples, Junio 2016.</v>
      </c>
      <c r="B105" s="145"/>
      <c r="C105" s="145"/>
      <c r="D105" s="145"/>
      <c r="E105" s="145"/>
      <c r="F105" s="145"/>
      <c r="G105" s="145"/>
      <c r="H105" s="145"/>
      <c r="I105" s="145"/>
    </row>
    <row r="106" spans="1:9" x14ac:dyDescent="0.2">
      <c r="A106" s="38" t="str">
        <f>'C02'!$A$46</f>
        <v>(Promedio de salarios mínimos por rama)</v>
      </c>
      <c r="B106" s="145"/>
      <c r="C106" s="145"/>
      <c r="D106" s="145"/>
      <c r="E106" s="145"/>
      <c r="F106" s="145"/>
      <c r="G106" s="145"/>
      <c r="H106" s="145"/>
      <c r="I106" s="145"/>
    </row>
    <row r="107" spans="1:9" x14ac:dyDescent="0.2">
      <c r="A107" s="38"/>
      <c r="B107" s="145"/>
      <c r="C107" s="145"/>
      <c r="D107" s="145"/>
      <c r="E107" s="145"/>
      <c r="F107" s="145"/>
      <c r="G107" s="145"/>
      <c r="H107" s="145"/>
      <c r="I107" s="145"/>
    </row>
    <row r="108" spans="1:9" x14ac:dyDescent="0.2">
      <c r="A108" s="145"/>
      <c r="B108" s="145"/>
      <c r="C108" s="145"/>
      <c r="D108" s="145"/>
      <c r="E108" s="145"/>
      <c r="F108" s="145"/>
      <c r="G108" s="145"/>
      <c r="H108" s="145"/>
      <c r="I108" s="145"/>
    </row>
    <row r="109" spans="1:9" x14ac:dyDescent="0.2">
      <c r="A109" s="145"/>
      <c r="B109" s="145"/>
      <c r="C109" s="145"/>
      <c r="D109" s="145"/>
      <c r="E109" s="145"/>
      <c r="F109" s="145"/>
      <c r="G109" s="145"/>
      <c r="H109" s="145"/>
      <c r="I109" s="145"/>
    </row>
    <row r="110" spans="1:9" x14ac:dyDescent="0.2">
      <c r="A110" s="145"/>
      <c r="B110" s="145"/>
      <c r="C110" s="145"/>
      <c r="D110" s="145"/>
      <c r="E110" s="145"/>
      <c r="F110" s="145"/>
      <c r="G110" s="145"/>
      <c r="H110" s="145"/>
      <c r="I110" s="145"/>
    </row>
    <row r="111" spans="1:9" x14ac:dyDescent="0.2">
      <c r="A111" s="145"/>
      <c r="B111" s="145"/>
      <c r="C111" s="145"/>
      <c r="D111" s="145"/>
      <c r="E111" s="145"/>
      <c r="F111" s="145"/>
      <c r="G111" s="145"/>
      <c r="H111" s="145"/>
      <c r="I111" s="145"/>
    </row>
    <row r="112" spans="1:9" x14ac:dyDescent="0.2">
      <c r="A112" s="145"/>
      <c r="B112" s="145"/>
      <c r="C112" s="145"/>
      <c r="D112" s="145"/>
      <c r="E112" s="145"/>
      <c r="F112" s="145"/>
      <c r="G112" s="145"/>
      <c r="H112" s="145"/>
      <c r="I112" s="145"/>
    </row>
    <row r="113" spans="1:9" x14ac:dyDescent="0.2">
      <c r="A113" s="145"/>
      <c r="B113" s="145"/>
      <c r="C113" s="145"/>
      <c r="D113" s="145"/>
      <c r="E113" s="145"/>
      <c r="F113" s="145"/>
      <c r="G113" s="145"/>
      <c r="H113" s="145"/>
      <c r="I113" s="145"/>
    </row>
    <row r="114" spans="1:9" x14ac:dyDescent="0.2">
      <c r="A114" s="145"/>
      <c r="B114" s="145"/>
      <c r="C114" s="145"/>
      <c r="D114" s="145"/>
      <c r="E114" s="145"/>
      <c r="F114" s="145"/>
      <c r="G114" s="145"/>
      <c r="H114" s="145"/>
      <c r="I114" s="145"/>
    </row>
    <row r="115" spans="1:9" x14ac:dyDescent="0.2">
      <c r="A115" s="145"/>
      <c r="B115" s="145"/>
      <c r="C115" s="145"/>
      <c r="D115" s="145"/>
      <c r="E115" s="145"/>
      <c r="F115" s="145"/>
      <c r="G115" s="145"/>
      <c r="H115" s="145"/>
      <c r="I115" s="145"/>
    </row>
    <row r="116" spans="1:9" x14ac:dyDescent="0.2">
      <c r="A116" s="145"/>
      <c r="B116" s="145"/>
      <c r="C116" s="145"/>
      <c r="D116" s="145"/>
      <c r="E116" s="145"/>
      <c r="F116" s="145"/>
      <c r="G116" s="145"/>
      <c r="H116" s="145"/>
      <c r="I116" s="145"/>
    </row>
    <row r="117" spans="1:9" x14ac:dyDescent="0.2">
      <c r="A117" s="145"/>
      <c r="B117" s="145"/>
      <c r="C117" s="145"/>
      <c r="D117" s="145"/>
      <c r="E117" s="145"/>
      <c r="F117" s="145"/>
      <c r="G117" s="145"/>
      <c r="H117" s="145"/>
      <c r="I117" s="145"/>
    </row>
    <row r="118" spans="1:9" x14ac:dyDescent="0.2">
      <c r="A118" s="145"/>
      <c r="B118" s="145"/>
      <c r="C118" s="145"/>
      <c r="D118" s="145"/>
      <c r="E118" s="145"/>
      <c r="F118" s="145"/>
      <c r="G118" s="145"/>
      <c r="H118" s="145"/>
      <c r="I118" s="145"/>
    </row>
    <row r="119" spans="1:9" x14ac:dyDescent="0.2">
      <c r="A119" s="145"/>
      <c r="B119" s="145"/>
      <c r="C119" s="145"/>
      <c r="D119" s="145"/>
      <c r="E119" s="145"/>
      <c r="F119" s="145"/>
      <c r="G119" s="145"/>
      <c r="H119" s="145"/>
      <c r="I119" s="145"/>
    </row>
    <row r="120" spans="1:9" x14ac:dyDescent="0.2">
      <c r="A120" s="145"/>
      <c r="B120" s="145"/>
      <c r="C120" s="145"/>
      <c r="D120" s="145"/>
      <c r="E120" s="145"/>
      <c r="F120" s="145"/>
      <c r="G120" s="145"/>
      <c r="H120" s="145"/>
      <c r="I120" s="145"/>
    </row>
    <row r="121" spans="1:9" x14ac:dyDescent="0.2">
      <c r="A121" s="145"/>
      <c r="B121" s="145"/>
      <c r="C121" s="145"/>
      <c r="D121" s="145"/>
      <c r="E121" s="145"/>
      <c r="F121" s="145"/>
      <c r="G121" s="145"/>
      <c r="H121" s="145"/>
      <c r="I121" s="145"/>
    </row>
    <row r="122" spans="1:9" x14ac:dyDescent="0.2">
      <c r="A122" s="145"/>
      <c r="B122" s="145"/>
      <c r="C122" s="145"/>
      <c r="D122" s="145"/>
      <c r="E122" s="145"/>
      <c r="F122" s="145"/>
      <c r="G122" s="145"/>
      <c r="H122" s="145"/>
      <c r="I122" s="145"/>
    </row>
    <row r="123" spans="1:9" x14ac:dyDescent="0.2">
      <c r="A123" s="145"/>
      <c r="B123" s="145"/>
      <c r="C123" s="145"/>
      <c r="D123" s="145"/>
      <c r="E123" s="145"/>
      <c r="F123" s="145"/>
      <c r="G123" s="145"/>
      <c r="H123" s="145"/>
      <c r="I123" s="145"/>
    </row>
    <row r="124" spans="1:9" x14ac:dyDescent="0.2">
      <c r="A124" s="145"/>
      <c r="B124" s="145"/>
      <c r="C124" s="145"/>
      <c r="D124" s="145"/>
      <c r="E124" s="145"/>
      <c r="F124" s="145"/>
      <c r="G124" s="145"/>
      <c r="H124" s="145"/>
      <c r="I124" s="145"/>
    </row>
    <row r="125" spans="1:9" x14ac:dyDescent="0.2">
      <c r="A125" s="145"/>
      <c r="B125" s="145"/>
      <c r="C125" s="145"/>
      <c r="D125" s="145"/>
      <c r="E125" s="145"/>
      <c r="F125" s="145"/>
      <c r="G125" s="145"/>
      <c r="H125" s="145"/>
      <c r="I125" s="145"/>
    </row>
    <row r="126" spans="1:9" x14ac:dyDescent="0.2">
      <c r="A126" s="145"/>
      <c r="B126" s="145"/>
      <c r="C126" s="145"/>
      <c r="D126" s="145"/>
      <c r="E126" s="145"/>
      <c r="F126" s="145"/>
      <c r="G126" s="145"/>
      <c r="H126" s="145"/>
      <c r="I126" s="145"/>
    </row>
    <row r="127" spans="1:9" x14ac:dyDescent="0.2">
      <c r="A127" s="145"/>
      <c r="B127" s="145"/>
      <c r="C127" s="145"/>
      <c r="D127" s="145"/>
      <c r="E127" s="145"/>
      <c r="F127" s="145"/>
      <c r="G127" s="145"/>
      <c r="H127" s="145"/>
      <c r="I127" s="145"/>
    </row>
    <row r="128" spans="1:9" x14ac:dyDescent="0.2">
      <c r="A128" s="145"/>
      <c r="B128" s="145"/>
      <c r="C128" s="145"/>
      <c r="D128" s="145"/>
      <c r="E128" s="145"/>
      <c r="F128" s="145"/>
      <c r="G128" s="145"/>
      <c r="H128" s="145"/>
      <c r="I128" s="145"/>
    </row>
    <row r="129" spans="1:9" x14ac:dyDescent="0.2">
      <c r="A129" s="145"/>
      <c r="B129" s="145"/>
      <c r="C129" s="145"/>
      <c r="D129" s="145"/>
      <c r="E129" s="145"/>
      <c r="F129" s="145"/>
      <c r="G129" s="145"/>
      <c r="H129" s="145"/>
      <c r="I129" s="145"/>
    </row>
    <row r="130" spans="1:9" x14ac:dyDescent="0.2">
      <c r="A130" s="145"/>
      <c r="B130" s="145"/>
      <c r="C130" s="145"/>
      <c r="D130" s="145"/>
      <c r="E130" s="145"/>
      <c r="F130" s="145"/>
      <c r="G130" s="145"/>
      <c r="H130" s="145"/>
      <c r="I130" s="145"/>
    </row>
    <row r="131" spans="1:9" x14ac:dyDescent="0.2">
      <c r="A131" s="145"/>
      <c r="B131" s="145"/>
      <c r="C131" s="145"/>
      <c r="D131" s="145"/>
      <c r="E131" s="145"/>
      <c r="F131" s="145"/>
      <c r="G131" s="145"/>
      <c r="H131" s="145"/>
      <c r="I131" s="145"/>
    </row>
    <row r="132" spans="1:9" x14ac:dyDescent="0.2">
      <c r="A132" s="145"/>
      <c r="B132" s="145"/>
      <c r="C132" s="145"/>
      <c r="D132" s="145"/>
      <c r="E132" s="145"/>
      <c r="F132" s="145"/>
      <c r="G132" s="145"/>
      <c r="H132" s="145"/>
      <c r="I132" s="145"/>
    </row>
    <row r="133" spans="1:9" x14ac:dyDescent="0.2">
      <c r="A133" s="145"/>
      <c r="B133" s="145"/>
      <c r="C133" s="145"/>
      <c r="D133" s="145"/>
      <c r="E133" s="145"/>
      <c r="F133" s="145"/>
      <c r="G133" s="145"/>
      <c r="H133" s="145"/>
      <c r="I133" s="145"/>
    </row>
    <row r="134" spans="1:9" x14ac:dyDescent="0.2">
      <c r="A134" s="145"/>
      <c r="B134" s="145"/>
      <c r="C134" s="145"/>
      <c r="D134" s="145"/>
      <c r="E134" s="145"/>
      <c r="F134" s="145"/>
      <c r="G134" s="145"/>
      <c r="H134" s="145"/>
      <c r="I134" s="145"/>
    </row>
    <row r="135" spans="1:9" x14ac:dyDescent="0.2">
      <c r="A135" s="145"/>
      <c r="B135" s="145"/>
      <c r="C135" s="145"/>
      <c r="D135" s="145"/>
      <c r="E135" s="145"/>
      <c r="F135" s="145"/>
      <c r="G135" s="145"/>
      <c r="H135" s="145"/>
      <c r="I135" s="145"/>
    </row>
    <row r="136" spans="1:9" x14ac:dyDescent="0.2">
      <c r="A136" s="145"/>
      <c r="B136" s="145"/>
      <c r="C136" s="145"/>
      <c r="D136" s="145"/>
      <c r="E136" s="145"/>
      <c r="F136" s="145"/>
      <c r="G136" s="145"/>
      <c r="H136" s="145"/>
      <c r="I136" s="145"/>
    </row>
  </sheetData>
  <mergeCells count="17">
    <mergeCell ref="A61:A62"/>
    <mergeCell ref="B61:B62"/>
    <mergeCell ref="C61:F61"/>
    <mergeCell ref="G61:G62"/>
    <mergeCell ref="B3:B4"/>
    <mergeCell ref="C3:F3"/>
    <mergeCell ref="G3:G4"/>
    <mergeCell ref="A59:I59"/>
    <mergeCell ref="H61:H62"/>
    <mergeCell ref="I61:I62"/>
    <mergeCell ref="A1:I1"/>
    <mergeCell ref="A57:I57"/>
    <mergeCell ref="A58:I58"/>
    <mergeCell ref="A3:A4"/>
    <mergeCell ref="H3:H4"/>
    <mergeCell ref="I3:I4"/>
    <mergeCell ref="A2:I2"/>
  </mergeCells>
  <phoneticPr fontId="2" type="noConversion"/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C01</vt:lpstr>
      <vt:lpstr>C02</vt:lpstr>
      <vt:lpstr>C02 (2)</vt:lpstr>
      <vt:lpstr>C03</vt:lpstr>
      <vt:lpstr>C04</vt:lpstr>
      <vt:lpstr>C05</vt:lpstr>
      <vt:lpstr>C06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Davila</dc:creator>
  <cp:lastModifiedBy>ine</cp:lastModifiedBy>
  <cp:lastPrinted>2011-01-20T20:18:25Z</cp:lastPrinted>
  <dcterms:created xsi:type="dcterms:W3CDTF">2001-09-12T22:45:56Z</dcterms:created>
  <dcterms:modified xsi:type="dcterms:W3CDTF">2016-08-16T19:35:37Z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